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120" windowHeight="10155"/>
  </bookViews>
  <sheets>
    <sheet name="RC Crew" sheetId="2" r:id="rId1"/>
    <sheet name="Drwg List" sheetId="4" r:id="rId2"/>
    <sheet name="Sheet3" sheetId="3" r:id="rId3"/>
  </sheets>
  <definedNames>
    <definedName name="_xlnm.Print_Area" localSheetId="0">'RC Crew'!$C$1:$F$166</definedName>
  </definedNames>
  <calcPr calcId="145621"/>
</workbook>
</file>

<file path=xl/calcChain.xml><?xml version="1.0" encoding="utf-8"?>
<calcChain xmlns="http://schemas.openxmlformats.org/spreadsheetml/2006/main">
  <c r="F152" i="2" l="1"/>
  <c r="E130" i="2" l="1"/>
  <c r="E129" i="2"/>
  <c r="E128" i="2"/>
  <c r="E127" i="2"/>
  <c r="E121" i="2"/>
  <c r="E118" i="2"/>
  <c r="E85" i="2"/>
  <c r="E83" i="2"/>
  <c r="E82" i="2"/>
  <c r="E81" i="2"/>
  <c r="E80" i="2"/>
  <c r="E79" i="2"/>
  <c r="E78" i="2"/>
  <c r="E77" i="2"/>
  <c r="E76" i="2"/>
  <c r="E74" i="2"/>
  <c r="E73" i="2"/>
  <c r="E72" i="2"/>
  <c r="E71" i="2"/>
  <c r="E70" i="2"/>
  <c r="E69" i="2"/>
  <c r="E68" i="2"/>
  <c r="E66" i="2"/>
  <c r="E65" i="2"/>
  <c r="E64" i="2"/>
  <c r="E63" i="2"/>
  <c r="E62" i="2"/>
  <c r="E61" i="2"/>
  <c r="E54" i="2"/>
  <c r="E49" i="2"/>
  <c r="E48" i="2"/>
</calcChain>
</file>

<file path=xl/comments1.xml><?xml version="1.0" encoding="utf-8"?>
<comments xmlns="http://schemas.openxmlformats.org/spreadsheetml/2006/main">
  <authors>
    <author>Tan Lay Min</author>
  </authors>
  <commentList>
    <comment ref="B9" authorId="0">
      <text>
        <r>
          <rPr>
            <b/>
            <sz val="9"/>
            <color indexed="81"/>
            <rFont val="Tahoma"/>
            <charset val="1"/>
          </rPr>
          <t>Tan Lay Min:</t>
        </r>
        <r>
          <rPr>
            <sz val="9"/>
            <color indexed="81"/>
            <rFont val="Tahoma"/>
            <charset val="1"/>
          </rPr>
          <t xml:space="preserve">
NOT PRINT OUT PENDING CONST DWG ( INFORM MS CHEW ON 14/1/2013)</t>
        </r>
      </text>
    </comment>
  </commentList>
</comments>
</file>

<file path=xl/sharedStrings.xml><?xml version="1.0" encoding="utf-8"?>
<sst xmlns="http://schemas.openxmlformats.org/spreadsheetml/2006/main" count="269" uniqueCount="143">
  <si>
    <t>Item</t>
  </si>
  <si>
    <t>Description</t>
  </si>
  <si>
    <t>Unit</t>
  </si>
  <si>
    <t>Rate</t>
  </si>
  <si>
    <t>No</t>
  </si>
  <si>
    <t>Qty</t>
  </si>
  <si>
    <t xml:space="preserve"> </t>
  </si>
  <si>
    <t>6 Tingkat Podium (5 Tingkat Tempat Letak Kenderaan ) Dan 1 Tingkat Kemudahan Masyarakat</t>
  </si>
  <si>
    <t xml:space="preserve">( Di Tingkat 5) Termasuk Kerja Tanah, Tembok Penahan, Pencawang TNB, Depo Sampah, </t>
  </si>
  <si>
    <t>Pondok Pengawal, Kerja - kerja Infrastruktur  Dan Kerja - kerja Yang Berkaitan. Di Atas</t>
  </si>
  <si>
    <t>Lot 1801, Mukim 11, Daerah Barat Daya, Jalan Teluk Kumbar, Pulau Pinang.</t>
  </si>
  <si>
    <t>Project :</t>
  </si>
  <si>
    <t>Cadanagn Membina Dan Menyiapkan 3 Blok Kondominium 27 Tingkat  (357 Unit ) Dengan</t>
  </si>
  <si>
    <t>Re        :</t>
  </si>
  <si>
    <t xml:space="preserve">Rate Only </t>
  </si>
  <si>
    <t>Kg</t>
  </si>
  <si>
    <t>M3</t>
  </si>
  <si>
    <t>Dscription</t>
  </si>
  <si>
    <t>Drwg No</t>
  </si>
  <si>
    <t>Remark</t>
  </si>
  <si>
    <t>Confirmed and Agreed By,</t>
  </si>
  <si>
    <t>________________________________________</t>
  </si>
  <si>
    <t xml:space="preserve">Name: </t>
  </si>
  <si>
    <t>Yakin Bina Construction</t>
  </si>
  <si>
    <t xml:space="preserve">Excavation </t>
  </si>
  <si>
    <t xml:space="preserve">Pile caps- 1.50m Deep ( Incl Pum Water From Pile cap ) </t>
  </si>
  <si>
    <t>Ground slab -1.50m Deep</t>
  </si>
  <si>
    <t>Rc Lift Wall</t>
  </si>
  <si>
    <t xml:space="preserve">Earth Levelling </t>
  </si>
  <si>
    <t>Pile Caps</t>
  </si>
  <si>
    <t>Ground Beam</t>
  </si>
  <si>
    <t xml:space="preserve">Ground Slab </t>
  </si>
  <si>
    <t xml:space="preserve">Apron Slab </t>
  </si>
  <si>
    <t>Lift Pit Wall</t>
  </si>
  <si>
    <t>Lean Concrete  ( Grade 15) - Provisional</t>
  </si>
  <si>
    <t>230mm Compacted Hardcore - Provisional</t>
  </si>
  <si>
    <t xml:space="preserve">Under Slab </t>
  </si>
  <si>
    <t xml:space="preserve">Under apron </t>
  </si>
  <si>
    <t xml:space="preserve">Lift Slab </t>
  </si>
  <si>
    <t xml:space="preserve">Pile caps  &amp; top of cassion </t>
  </si>
  <si>
    <t xml:space="preserve">Column Stump </t>
  </si>
  <si>
    <t>Ground beam</t>
  </si>
  <si>
    <t xml:space="preserve">100mm Thick slab ( Ground Slab ) </t>
  </si>
  <si>
    <t>Stiffener</t>
  </si>
  <si>
    <t xml:space="preserve">Column </t>
  </si>
  <si>
    <t xml:space="preserve">Beam </t>
  </si>
  <si>
    <t>Roof Beam</t>
  </si>
  <si>
    <t>Upper Roof Beam</t>
  </si>
  <si>
    <t>Rc Plinth</t>
  </si>
  <si>
    <t>Staircase</t>
  </si>
  <si>
    <t xml:space="preserve">Landing Beam </t>
  </si>
  <si>
    <t>Suspended Stairacse</t>
  </si>
  <si>
    <t xml:space="preserve">175mm thick landing slab </t>
  </si>
  <si>
    <t xml:space="preserve">Upper Floor </t>
  </si>
  <si>
    <t xml:space="preserve">Roof Slab </t>
  </si>
  <si>
    <t>Lift Pit Wall &amp; Lift Wall</t>
  </si>
  <si>
    <t>Rc Wall</t>
  </si>
  <si>
    <t>Rc Parapet Wall</t>
  </si>
  <si>
    <t>Tie Beam</t>
  </si>
  <si>
    <t xml:space="preserve">Rc Wall ( External ) - 100mm &amp; 300mm Thk </t>
  </si>
  <si>
    <t xml:space="preserve">RC lintol &amp; Hood </t>
  </si>
  <si>
    <t xml:space="preserve">Pump Mix </t>
  </si>
  <si>
    <t>Rebar / BRC - ( Nett Area ( Included GI Wire ) )</t>
  </si>
  <si>
    <t>Column Stump</t>
  </si>
  <si>
    <t>Pile Cap</t>
  </si>
  <si>
    <t xml:space="preserve">Apron </t>
  </si>
  <si>
    <t>M2</t>
  </si>
  <si>
    <t>Beam</t>
  </si>
  <si>
    <t>STAIRCASE</t>
  </si>
  <si>
    <t>Landing Beam</t>
  </si>
  <si>
    <t>Suspended Staircase</t>
  </si>
  <si>
    <t xml:space="preserve">Roof Slab  &amp; Upper Roof Slab </t>
  </si>
  <si>
    <t>Rc Wall ( External Wall ) - 1 Layer  ( Buildings)</t>
  </si>
  <si>
    <t xml:space="preserve">Rc Lintol &amp; Hood </t>
  </si>
  <si>
    <t xml:space="preserve">Kg </t>
  </si>
  <si>
    <t>Timber Formworks</t>
  </si>
  <si>
    <t>Side of Pile Caps -Timber</t>
  </si>
  <si>
    <t>Sides of Column Stump - Timber</t>
  </si>
  <si>
    <t>Sides of ground beam- Timber</t>
  </si>
  <si>
    <t>Sides of column &amp; Share Wall ( From Grd - 6 th Floor&amp; 26th ) - Timber</t>
  </si>
  <si>
    <t>Sides and soffit of beam ( From Grd - 6th Floor &amp; 26th) -Timber</t>
  </si>
  <si>
    <t>Sides and soffit of roof beam- Timber</t>
  </si>
  <si>
    <t>Sides and soffit of upper roof beam- Timber</t>
  </si>
  <si>
    <t>Upper Floor - Soffit of slab ( From Grd -6th Floor  &amp; 26th)-Timber</t>
  </si>
  <si>
    <t>Roof Slab -Timber</t>
  </si>
  <si>
    <t>Sides of stiffener</t>
  </si>
  <si>
    <t xml:space="preserve">Sides of column &amp; Share Wall ( From 7th - 25 th Floor ) </t>
  </si>
  <si>
    <t>Sides of RC Plinth</t>
  </si>
  <si>
    <t>Sides Of lift pit wall &amp; lift wall</t>
  </si>
  <si>
    <t>Sides of RC Wall</t>
  </si>
  <si>
    <t>Sides of RC Parapet Wall</t>
  </si>
  <si>
    <t xml:space="preserve">Sides and soffit of beam ( From 7th - 25Floor ) </t>
  </si>
  <si>
    <t>Formwork to Staircase</t>
  </si>
  <si>
    <t xml:space="preserve">Soffit of landing slab </t>
  </si>
  <si>
    <t>sloping soffit of suspended staircase</t>
  </si>
  <si>
    <t>sides and soffit of landing beam</t>
  </si>
  <si>
    <t>Upper Floor - Soffit of slab ( From Grd -7th Floor -25th)</t>
  </si>
  <si>
    <t>Sides and soffit of tie beam</t>
  </si>
  <si>
    <t xml:space="preserve">Aluminium Formworks </t>
  </si>
  <si>
    <t xml:space="preserve">Aluminium Formworks - Vertical </t>
  </si>
  <si>
    <t xml:space="preserve">Aluminium Formworks - Horizontal </t>
  </si>
  <si>
    <t>Rc Lintol  &amp; Hood</t>
  </si>
  <si>
    <t>Aluminium Formworks - Wall</t>
  </si>
  <si>
    <t>External Wall - Rc Wall - 2 side</t>
  </si>
  <si>
    <t>External &amp; Internal Wall</t>
  </si>
  <si>
    <t>Laying internal &amp; external brickwall</t>
  </si>
  <si>
    <t>Installation Of Door Frame</t>
  </si>
  <si>
    <t>Ms Frame -900mm x 1950mm  -D5</t>
  </si>
  <si>
    <t>Ms Frame - 800mm x 2100mm - D7</t>
  </si>
  <si>
    <t>Ms Frame- 900mm x 2100mm -D8</t>
  </si>
  <si>
    <t>Ms Frame - 1050mm x 2400mm - D12</t>
  </si>
  <si>
    <t>Ms Frame-800mm x 2400mm - D14</t>
  </si>
  <si>
    <t>Ms Frame-900mm x 2100mm -D15</t>
  </si>
  <si>
    <t>Ms Frame - 900mm x 1950mm -D6</t>
  </si>
  <si>
    <t>Ms Frame- 900mm x 2100mm -D11</t>
  </si>
  <si>
    <t>Ms Frame-1500mm x 1950mm - D9</t>
  </si>
  <si>
    <t>Ms Frame - 1600mm x 2743mm -D3</t>
  </si>
  <si>
    <t>Ms Frame- 900m  x 2100mm -D8</t>
  </si>
  <si>
    <t>Ms Frame - 900mm x 2400mm - D13</t>
  </si>
  <si>
    <t>Ms Frame - 800mm x 2400mm - D14</t>
  </si>
  <si>
    <t>Ms Frame - 800mm x 2050mm - D18</t>
  </si>
  <si>
    <t>Sub Amount For Masonary:</t>
  </si>
  <si>
    <t>Sub Amount For Barbender:</t>
  </si>
  <si>
    <t>Sub Amount For Carpenter:</t>
  </si>
  <si>
    <t>Sub Amount For Bricklayer &amp; Door Frame Installation:</t>
  </si>
  <si>
    <t>Masonry, Carpenter, Barbender, Bricklayer and Door Frame Installation Works</t>
  </si>
  <si>
    <t>Arkitek Drawing</t>
  </si>
  <si>
    <t xml:space="preserve">Tender Drwg date 13/09/2012 ( 1-18 ) </t>
  </si>
  <si>
    <t>On Behalf of Yakin Bina Construction</t>
  </si>
  <si>
    <t>Rc Drawing</t>
  </si>
  <si>
    <t>Tender Drwg date 13/09/2012</t>
  </si>
  <si>
    <t>Grand Total:</t>
  </si>
  <si>
    <t>Lay Polythene Sheet</t>
  </si>
  <si>
    <t>Rc Structural Works -Casting Concrete (VRC)</t>
  </si>
  <si>
    <t xml:space="preserve">115mm thk Brick -(7th-25th Floor )   -Internal </t>
  </si>
  <si>
    <t xml:space="preserve">230mm thk  Brick - (Grd - 6th Floor ) - Internal </t>
  </si>
  <si>
    <t xml:space="preserve">115mm thk  Brick -( Grd - 6th Floor )  - External </t>
  </si>
  <si>
    <t>230mm thk  Brick - (Grd - 6th Floor ) -External</t>
  </si>
  <si>
    <t>Kongsi Kang</t>
  </si>
  <si>
    <t xml:space="preserve">Unskilled Labour </t>
  </si>
  <si>
    <t xml:space="preserve">Skilled Labour </t>
  </si>
  <si>
    <t>Day</t>
  </si>
  <si>
    <t>Kongsi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</si>
</sst>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￥&quot;* #,##0.00_ ;_ &quot;￥&quot;* \-#,##0.00_ ;_ &quot;￥&quot;* &quot;-&quot;??_ ;_ @_ "/>
    <numFmt numFmtId="165" formatCode="_ * #,##0.00_ ;_ * \-#,##0.00_ ;_ * &quot;-&quot;??_ ;_ @_ "/>
  </numFmts>
  <fonts count="22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u/>
      <sz val="12"/>
      <color indexed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0"/>
      <name val="Arial"/>
    </font>
    <font>
      <u/>
      <sz val="10"/>
      <color indexed="12"/>
      <name val="Arial"/>
      <family val="2"/>
    </font>
    <font>
      <sz val="10"/>
      <name val="Helv"/>
    </font>
    <font>
      <u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2" fillId="0" borderId="0"/>
    <xf numFmtId="0" fontId="16" fillId="0" borderId="0"/>
    <xf numFmtId="0" fontId="12" fillId="0" borderId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2" fillId="0" borderId="0"/>
    <xf numFmtId="9" fontId="16" fillId="0" borderId="0" applyFont="0" applyFill="0" applyBorder="0" applyAlignment="0" applyProtection="0"/>
  </cellStyleXfs>
  <cellXfs count="69">
    <xf numFmtId="0" fontId="0" fillId="0" borderId="0" xfId="0"/>
    <xf numFmtId="0" fontId="8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12" fillId="0" borderId="3" xfId="0" applyFont="1" applyFill="1" applyBorder="1"/>
    <xf numFmtId="0" fontId="0" fillId="0" borderId="0" xfId="0" applyFont="1" applyFill="1" applyBorder="1"/>
    <xf numFmtId="0" fontId="13" fillId="0" borderId="3" xfId="0" applyFont="1" applyFill="1" applyBorder="1" applyAlignment="1">
      <alignment horizontal="left"/>
    </xf>
    <xf numFmtId="165" fontId="8" fillId="0" borderId="7" xfId="1" applyFont="1" applyFill="1" applyBorder="1" applyAlignment="1">
      <alignment horizontal="center" vertical="center"/>
    </xf>
    <xf numFmtId="165" fontId="8" fillId="0" borderId="8" xfId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left"/>
    </xf>
    <xf numFmtId="37" fontId="4" fillId="0" borderId="0" xfId="2" applyNumberFormat="1" applyFont="1" applyFill="1" applyAlignment="1">
      <alignment horizontal="left" vertical="center"/>
    </xf>
    <xf numFmtId="165" fontId="4" fillId="0" borderId="0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quotePrefix="1" applyFont="1" applyFill="1"/>
    <xf numFmtId="165" fontId="4" fillId="0" borderId="0" xfId="1" applyFont="1" applyFill="1" applyBorder="1" applyAlignment="1">
      <alignment horizontal="center" vertical="center"/>
    </xf>
    <xf numFmtId="165" fontId="6" fillId="0" borderId="0" xfId="1" applyFont="1" applyFill="1" applyBorder="1" applyAlignment="1" applyProtection="1">
      <alignment vertical="center"/>
    </xf>
    <xf numFmtId="0" fontId="3" fillId="0" borderId="0" xfId="0" applyFont="1" applyFill="1"/>
    <xf numFmtId="37" fontId="4" fillId="0" borderId="0" xfId="2" applyNumberFormat="1" applyFont="1" applyFill="1" applyAlignment="1">
      <alignment horizontal="center" vertical="center"/>
    </xf>
    <xf numFmtId="165" fontId="7" fillId="0" borderId="1" xfId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165" fontId="5" fillId="0" borderId="4" xfId="1" applyFont="1" applyFill="1" applyBorder="1" applyAlignment="1">
      <alignment horizontal="center"/>
    </xf>
    <xf numFmtId="165" fontId="10" fillId="0" borderId="3" xfId="1" applyFont="1" applyFill="1" applyBorder="1" applyAlignment="1"/>
    <xf numFmtId="0" fontId="5" fillId="0" borderId="0" xfId="0" applyFont="1" applyFill="1"/>
    <xf numFmtId="165" fontId="11" fillId="0" borderId="3" xfId="1" applyFont="1" applyFill="1" applyBorder="1" applyAlignment="1">
      <alignment horizontal="center"/>
    </xf>
    <xf numFmtId="165" fontId="5" fillId="0" borderId="3" xfId="1" applyFont="1" applyFill="1" applyBorder="1" applyAlignment="1">
      <alignment horizontal="center"/>
    </xf>
    <xf numFmtId="165" fontId="12" fillId="0" borderId="3" xfId="1" applyFont="1" applyFill="1" applyBorder="1"/>
    <xf numFmtId="165" fontId="5" fillId="0" borderId="0" xfId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165" fontId="3" fillId="0" borderId="0" xfId="1" applyFont="1" applyFill="1" applyAlignment="1">
      <alignment horizontal="center"/>
    </xf>
    <xf numFmtId="165" fontId="3" fillId="0" borderId="0" xfId="1" applyFont="1" applyFill="1"/>
    <xf numFmtId="165" fontId="11" fillId="0" borderId="3" xfId="1" applyFont="1" applyFill="1" applyBorder="1"/>
    <xf numFmtId="0" fontId="3" fillId="0" borderId="0" xfId="3" applyFont="1"/>
    <xf numFmtId="0" fontId="3" fillId="0" borderId="1" xfId="3" applyFont="1" applyBorder="1"/>
    <xf numFmtId="0" fontId="3" fillId="0" borderId="3" xfId="3" applyFont="1" applyBorder="1"/>
    <xf numFmtId="14" fontId="3" fillId="0" borderId="3" xfId="3" applyNumberFormat="1" applyFont="1" applyBorder="1" applyAlignment="1">
      <alignment horizontal="left"/>
    </xf>
    <xf numFmtId="0" fontId="3" fillId="0" borderId="10" xfId="3" applyFont="1" applyBorder="1"/>
    <xf numFmtId="0" fontId="19" fillId="0" borderId="3" xfId="14" applyFont="1" applyFill="1" applyBorder="1"/>
    <xf numFmtId="0" fontId="16" fillId="0" borderId="3" xfId="14" applyFill="1" applyBorder="1"/>
    <xf numFmtId="0" fontId="16" fillId="0" borderId="4" xfId="14" applyFill="1" applyBorder="1" applyAlignment="1">
      <alignment horizontal="center"/>
    </xf>
    <xf numFmtId="0" fontId="12" fillId="0" borderId="3" xfId="14" applyFont="1" applyFill="1" applyBorder="1" applyAlignment="1">
      <alignment horizontal="center"/>
    </xf>
    <xf numFmtId="0" fontId="12" fillId="0" borderId="3" xfId="20" applyFont="1" applyFill="1" applyBorder="1"/>
    <xf numFmtId="0" fontId="12" fillId="0" borderId="4" xfId="14" applyFont="1" applyFill="1" applyBorder="1" applyAlignment="1">
      <alignment horizontal="center"/>
    </xf>
    <xf numFmtId="0" fontId="12" fillId="0" borderId="3" xfId="14" applyFont="1" applyFill="1" applyBorder="1"/>
    <xf numFmtId="0" fontId="12" fillId="0" borderId="3" xfId="14" applyFont="1" applyFill="1" applyBorder="1" applyAlignment="1">
      <alignment horizontal="left"/>
    </xf>
    <xf numFmtId="43" fontId="12" fillId="0" borderId="9" xfId="14" applyNumberFormat="1" applyFont="1" applyFill="1" applyBorder="1"/>
    <xf numFmtId="0" fontId="19" fillId="0" borderId="9" xfId="20" applyFont="1" applyFill="1" applyBorder="1"/>
    <xf numFmtId="0" fontId="12" fillId="0" borderId="9" xfId="20" applyFont="1" applyFill="1" applyBorder="1"/>
    <xf numFmtId="0" fontId="14" fillId="0" borderId="9" xfId="14" applyFont="1" applyFill="1" applyBorder="1"/>
    <xf numFmtId="0" fontId="19" fillId="0" borderId="3" xfId="20" applyFont="1" applyFill="1" applyBorder="1"/>
    <xf numFmtId="43" fontId="12" fillId="0" borderId="9" xfId="14" applyNumberFormat="1" applyFont="1" applyBorder="1"/>
    <xf numFmtId="0" fontId="5" fillId="0" borderId="4" xfId="0" applyFont="1" applyFill="1" applyBorder="1" applyAlignment="1">
      <alignment horizontal="center"/>
    </xf>
    <xf numFmtId="43" fontId="0" fillId="0" borderId="3" xfId="7" applyFont="1" applyFill="1" applyBorder="1"/>
    <xf numFmtId="43" fontId="0" fillId="0" borderId="3" xfId="7" applyFont="1" applyFill="1" applyBorder="1" applyAlignment="1">
      <alignment horizontal="center"/>
    </xf>
    <xf numFmtId="43" fontId="12" fillId="0" borderId="3" xfId="14" applyNumberFormat="1" applyFont="1" applyFill="1" applyBorder="1"/>
    <xf numFmtId="43" fontId="0" fillId="0" borderId="10" xfId="7" applyFont="1" applyFill="1" applyBorder="1"/>
    <xf numFmtId="165" fontId="5" fillId="0" borderId="10" xfId="1" applyFont="1" applyFill="1" applyBorder="1" applyAlignment="1">
      <alignment horizontal="center"/>
    </xf>
    <xf numFmtId="165" fontId="5" fillId="0" borderId="11" xfId="1" applyFont="1" applyFill="1" applyBorder="1" applyAlignment="1">
      <alignment horizontal="center"/>
    </xf>
    <xf numFmtId="165" fontId="5" fillId="0" borderId="0" xfId="1" applyFont="1" applyFill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0" fontId="14" fillId="0" borderId="3" xfId="20" applyFont="1" applyFill="1" applyBorder="1"/>
    <xf numFmtId="165" fontId="7" fillId="0" borderId="6" xfId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7" fontId="7" fillId="0" borderId="6" xfId="2" applyNumberFormat="1" applyFont="1" applyFill="1" applyBorder="1" applyAlignment="1">
      <alignment horizontal="center" vertical="center"/>
    </xf>
    <xf numFmtId="37" fontId="7" fillId="0" borderId="1" xfId="2" applyNumberFormat="1" applyFont="1" applyFill="1" applyBorder="1" applyAlignment="1">
      <alignment horizontal="center" vertical="center"/>
    </xf>
    <xf numFmtId="165" fontId="7" fillId="0" borderId="5" xfId="1" applyFont="1" applyFill="1" applyBorder="1" applyAlignment="1">
      <alignment horizontal="center" vertical="center"/>
    </xf>
    <xf numFmtId="165" fontId="7" fillId="0" borderId="2" xfId="1" applyFont="1" applyFill="1" applyBorder="1" applyAlignment="1">
      <alignment horizontal="center" vertical="center"/>
    </xf>
  </cellXfs>
  <cellStyles count="22">
    <cellStyle name="Comma" xfId="1" builtinId="3"/>
    <cellStyle name="Comma 2" xfId="4"/>
    <cellStyle name="Comma 3" xfId="5"/>
    <cellStyle name="Comma 4" xfId="6"/>
    <cellStyle name="Comma 5" xfId="7"/>
    <cellStyle name="Currency" xfId="2" builtinId="4"/>
    <cellStyle name="Currency 2" xfId="8"/>
    <cellStyle name="Currency 3" xfId="9"/>
    <cellStyle name="Currency 4" xfId="19"/>
    <cellStyle name="Hyperlink 2" xfId="10"/>
    <cellStyle name="Normal" xfId="0" builtinId="0"/>
    <cellStyle name="Normal 2" xfId="3"/>
    <cellStyle name="Normal 2 2" xfId="11"/>
    <cellStyle name="Normal 2 3" xfId="12"/>
    <cellStyle name="Normal 3" xfId="13"/>
    <cellStyle name="Normal 4" xfId="14"/>
    <cellStyle name="Normal 5" xfId="15"/>
    <cellStyle name="Normal 7" xfId="20"/>
    <cellStyle name="Percent 2" xfId="16"/>
    <cellStyle name="Percent 2 2" xfId="17"/>
    <cellStyle name="Percent 3" xfId="18"/>
    <cellStyle name="Percent 4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65"/>
  <sheetViews>
    <sheetView tabSelected="1" topLeftCell="A37" zoomScaleNormal="100" workbookViewId="0">
      <selection activeCell="C8" sqref="C8"/>
    </sheetView>
  </sheetViews>
  <sheetFormatPr defaultRowHeight="15.75"/>
  <cols>
    <col min="1" max="2" width="9.140625" style="16"/>
    <col min="3" max="3" width="50.140625" style="16" customWidth="1"/>
    <col min="4" max="4" width="7.85546875" style="29" customWidth="1"/>
    <col min="5" max="5" width="13.140625" style="30" customWidth="1"/>
    <col min="6" max="6" width="27.85546875" style="31" customWidth="1"/>
    <col min="7" max="7" width="14" style="16" customWidth="1"/>
    <col min="8" max="249" width="9.140625" style="16"/>
    <col min="250" max="250" width="10.42578125" style="16" customWidth="1"/>
    <col min="251" max="251" width="45.7109375" style="16" customWidth="1"/>
    <col min="252" max="252" width="10.5703125" style="16" customWidth="1"/>
    <col min="253" max="253" width="6.7109375" style="16" customWidth="1"/>
    <col min="254" max="254" width="7.85546875" style="16" customWidth="1"/>
    <col min="255" max="255" width="9.7109375" style="16" customWidth="1"/>
    <col min="256" max="256" width="12.42578125" style="16" customWidth="1"/>
    <col min="257" max="257" width="10" style="16" customWidth="1"/>
    <col min="258" max="258" width="12.85546875" style="16" customWidth="1"/>
    <col min="259" max="259" width="9.42578125" style="16" customWidth="1"/>
    <col min="260" max="260" width="11.7109375" style="16" bestFit="1" customWidth="1"/>
    <col min="261" max="261" width="9.28515625" style="16" bestFit="1" customWidth="1"/>
    <col min="262" max="262" width="12.140625" style="16" customWidth="1"/>
    <col min="263" max="505" width="9.140625" style="16"/>
    <col min="506" max="506" width="10.42578125" style="16" customWidth="1"/>
    <col min="507" max="507" width="45.7109375" style="16" customWidth="1"/>
    <col min="508" max="508" width="10.5703125" style="16" customWidth="1"/>
    <col min="509" max="509" width="6.7109375" style="16" customWidth="1"/>
    <col min="510" max="510" width="7.85546875" style="16" customWidth="1"/>
    <col min="511" max="511" width="9.7109375" style="16" customWidth="1"/>
    <col min="512" max="512" width="12.42578125" style="16" customWidth="1"/>
    <col min="513" max="513" width="10" style="16" customWidth="1"/>
    <col min="514" max="514" width="12.85546875" style="16" customWidth="1"/>
    <col min="515" max="515" width="9.42578125" style="16" customWidth="1"/>
    <col min="516" max="516" width="11.7109375" style="16" bestFit="1" customWidth="1"/>
    <col min="517" max="517" width="9.28515625" style="16" bestFit="1" customWidth="1"/>
    <col min="518" max="518" width="12.140625" style="16" customWidth="1"/>
    <col min="519" max="761" width="9.140625" style="16"/>
    <col min="762" max="762" width="10.42578125" style="16" customWidth="1"/>
    <col min="763" max="763" width="45.7109375" style="16" customWidth="1"/>
    <col min="764" max="764" width="10.5703125" style="16" customWidth="1"/>
    <col min="765" max="765" width="6.7109375" style="16" customWidth="1"/>
    <col min="766" max="766" width="7.85546875" style="16" customWidth="1"/>
    <col min="767" max="767" width="9.7109375" style="16" customWidth="1"/>
    <col min="768" max="768" width="12.42578125" style="16" customWidth="1"/>
    <col min="769" max="769" width="10" style="16" customWidth="1"/>
    <col min="770" max="770" width="12.85546875" style="16" customWidth="1"/>
    <col min="771" max="771" width="9.42578125" style="16" customWidth="1"/>
    <col min="772" max="772" width="11.7109375" style="16" bestFit="1" customWidth="1"/>
    <col min="773" max="773" width="9.28515625" style="16" bestFit="1" customWidth="1"/>
    <col min="774" max="774" width="12.140625" style="16" customWidth="1"/>
    <col min="775" max="1017" width="9.140625" style="16"/>
    <col min="1018" max="1018" width="10.42578125" style="16" customWidth="1"/>
    <col min="1019" max="1019" width="45.7109375" style="16" customWidth="1"/>
    <col min="1020" max="1020" width="10.5703125" style="16" customWidth="1"/>
    <col min="1021" max="1021" width="6.7109375" style="16" customWidth="1"/>
    <col min="1022" max="1022" width="7.85546875" style="16" customWidth="1"/>
    <col min="1023" max="1023" width="9.7109375" style="16" customWidth="1"/>
    <col min="1024" max="1024" width="12.42578125" style="16" customWidth="1"/>
    <col min="1025" max="1025" width="10" style="16" customWidth="1"/>
    <col min="1026" max="1026" width="12.85546875" style="16" customWidth="1"/>
    <col min="1027" max="1027" width="9.42578125" style="16" customWidth="1"/>
    <col min="1028" max="1028" width="11.7109375" style="16" bestFit="1" customWidth="1"/>
    <col min="1029" max="1029" width="9.28515625" style="16" bestFit="1" customWidth="1"/>
    <col min="1030" max="1030" width="12.140625" style="16" customWidth="1"/>
    <col min="1031" max="1273" width="9.140625" style="16"/>
    <col min="1274" max="1274" width="10.42578125" style="16" customWidth="1"/>
    <col min="1275" max="1275" width="45.7109375" style="16" customWidth="1"/>
    <col min="1276" max="1276" width="10.5703125" style="16" customWidth="1"/>
    <col min="1277" max="1277" width="6.7109375" style="16" customWidth="1"/>
    <col min="1278" max="1278" width="7.85546875" style="16" customWidth="1"/>
    <col min="1279" max="1279" width="9.7109375" style="16" customWidth="1"/>
    <col min="1280" max="1280" width="12.42578125" style="16" customWidth="1"/>
    <col min="1281" max="1281" width="10" style="16" customWidth="1"/>
    <col min="1282" max="1282" width="12.85546875" style="16" customWidth="1"/>
    <col min="1283" max="1283" width="9.42578125" style="16" customWidth="1"/>
    <col min="1284" max="1284" width="11.7109375" style="16" bestFit="1" customWidth="1"/>
    <col min="1285" max="1285" width="9.28515625" style="16" bestFit="1" customWidth="1"/>
    <col min="1286" max="1286" width="12.140625" style="16" customWidth="1"/>
    <col min="1287" max="1529" width="9.140625" style="16"/>
    <col min="1530" max="1530" width="10.42578125" style="16" customWidth="1"/>
    <col min="1531" max="1531" width="45.7109375" style="16" customWidth="1"/>
    <col min="1532" max="1532" width="10.5703125" style="16" customWidth="1"/>
    <col min="1533" max="1533" width="6.7109375" style="16" customWidth="1"/>
    <col min="1534" max="1534" width="7.85546875" style="16" customWidth="1"/>
    <col min="1535" max="1535" width="9.7109375" style="16" customWidth="1"/>
    <col min="1536" max="1536" width="12.42578125" style="16" customWidth="1"/>
    <col min="1537" max="1537" width="10" style="16" customWidth="1"/>
    <col min="1538" max="1538" width="12.85546875" style="16" customWidth="1"/>
    <col min="1539" max="1539" width="9.42578125" style="16" customWidth="1"/>
    <col min="1540" max="1540" width="11.7109375" style="16" bestFit="1" customWidth="1"/>
    <col min="1541" max="1541" width="9.28515625" style="16" bestFit="1" customWidth="1"/>
    <col min="1542" max="1542" width="12.140625" style="16" customWidth="1"/>
    <col min="1543" max="1785" width="9.140625" style="16"/>
    <col min="1786" max="1786" width="10.42578125" style="16" customWidth="1"/>
    <col min="1787" max="1787" width="45.7109375" style="16" customWidth="1"/>
    <col min="1788" max="1788" width="10.5703125" style="16" customWidth="1"/>
    <col min="1789" max="1789" width="6.7109375" style="16" customWidth="1"/>
    <col min="1790" max="1790" width="7.85546875" style="16" customWidth="1"/>
    <col min="1791" max="1791" width="9.7109375" style="16" customWidth="1"/>
    <col min="1792" max="1792" width="12.42578125" style="16" customWidth="1"/>
    <col min="1793" max="1793" width="10" style="16" customWidth="1"/>
    <col min="1794" max="1794" width="12.85546875" style="16" customWidth="1"/>
    <col min="1795" max="1795" width="9.42578125" style="16" customWidth="1"/>
    <col min="1796" max="1796" width="11.7109375" style="16" bestFit="1" customWidth="1"/>
    <col min="1797" max="1797" width="9.28515625" style="16" bestFit="1" customWidth="1"/>
    <col min="1798" max="1798" width="12.140625" style="16" customWidth="1"/>
    <col min="1799" max="2041" width="9.140625" style="16"/>
    <col min="2042" max="2042" width="10.42578125" style="16" customWidth="1"/>
    <col min="2043" max="2043" width="45.7109375" style="16" customWidth="1"/>
    <col min="2044" max="2044" width="10.5703125" style="16" customWidth="1"/>
    <col min="2045" max="2045" width="6.7109375" style="16" customWidth="1"/>
    <col min="2046" max="2046" width="7.85546875" style="16" customWidth="1"/>
    <col min="2047" max="2047" width="9.7109375" style="16" customWidth="1"/>
    <col min="2048" max="2048" width="12.42578125" style="16" customWidth="1"/>
    <col min="2049" max="2049" width="10" style="16" customWidth="1"/>
    <col min="2050" max="2050" width="12.85546875" style="16" customWidth="1"/>
    <col min="2051" max="2051" width="9.42578125" style="16" customWidth="1"/>
    <col min="2052" max="2052" width="11.7109375" style="16" bestFit="1" customWidth="1"/>
    <col min="2053" max="2053" width="9.28515625" style="16" bestFit="1" customWidth="1"/>
    <col min="2054" max="2054" width="12.140625" style="16" customWidth="1"/>
    <col min="2055" max="2297" width="9.140625" style="16"/>
    <col min="2298" max="2298" width="10.42578125" style="16" customWidth="1"/>
    <col min="2299" max="2299" width="45.7109375" style="16" customWidth="1"/>
    <col min="2300" max="2300" width="10.5703125" style="16" customWidth="1"/>
    <col min="2301" max="2301" width="6.7109375" style="16" customWidth="1"/>
    <col min="2302" max="2302" width="7.85546875" style="16" customWidth="1"/>
    <col min="2303" max="2303" width="9.7109375" style="16" customWidth="1"/>
    <col min="2304" max="2304" width="12.42578125" style="16" customWidth="1"/>
    <col min="2305" max="2305" width="10" style="16" customWidth="1"/>
    <col min="2306" max="2306" width="12.85546875" style="16" customWidth="1"/>
    <col min="2307" max="2307" width="9.42578125" style="16" customWidth="1"/>
    <col min="2308" max="2308" width="11.7109375" style="16" bestFit="1" customWidth="1"/>
    <col min="2309" max="2309" width="9.28515625" style="16" bestFit="1" customWidth="1"/>
    <col min="2310" max="2310" width="12.140625" style="16" customWidth="1"/>
    <col min="2311" max="2553" width="9.140625" style="16"/>
    <col min="2554" max="2554" width="10.42578125" style="16" customWidth="1"/>
    <col min="2555" max="2555" width="45.7109375" style="16" customWidth="1"/>
    <col min="2556" max="2556" width="10.5703125" style="16" customWidth="1"/>
    <col min="2557" max="2557" width="6.7109375" style="16" customWidth="1"/>
    <col min="2558" max="2558" width="7.85546875" style="16" customWidth="1"/>
    <col min="2559" max="2559" width="9.7109375" style="16" customWidth="1"/>
    <col min="2560" max="2560" width="12.42578125" style="16" customWidth="1"/>
    <col min="2561" max="2561" width="10" style="16" customWidth="1"/>
    <col min="2562" max="2562" width="12.85546875" style="16" customWidth="1"/>
    <col min="2563" max="2563" width="9.42578125" style="16" customWidth="1"/>
    <col min="2564" max="2564" width="11.7109375" style="16" bestFit="1" customWidth="1"/>
    <col min="2565" max="2565" width="9.28515625" style="16" bestFit="1" customWidth="1"/>
    <col min="2566" max="2566" width="12.140625" style="16" customWidth="1"/>
    <col min="2567" max="2809" width="9.140625" style="16"/>
    <col min="2810" max="2810" width="10.42578125" style="16" customWidth="1"/>
    <col min="2811" max="2811" width="45.7109375" style="16" customWidth="1"/>
    <col min="2812" max="2812" width="10.5703125" style="16" customWidth="1"/>
    <col min="2813" max="2813" width="6.7109375" style="16" customWidth="1"/>
    <col min="2814" max="2814" width="7.85546875" style="16" customWidth="1"/>
    <col min="2815" max="2815" width="9.7109375" style="16" customWidth="1"/>
    <col min="2816" max="2816" width="12.42578125" style="16" customWidth="1"/>
    <col min="2817" max="2817" width="10" style="16" customWidth="1"/>
    <col min="2818" max="2818" width="12.85546875" style="16" customWidth="1"/>
    <col min="2819" max="2819" width="9.42578125" style="16" customWidth="1"/>
    <col min="2820" max="2820" width="11.7109375" style="16" bestFit="1" customWidth="1"/>
    <col min="2821" max="2821" width="9.28515625" style="16" bestFit="1" customWidth="1"/>
    <col min="2822" max="2822" width="12.140625" style="16" customWidth="1"/>
    <col min="2823" max="3065" width="9.140625" style="16"/>
    <col min="3066" max="3066" width="10.42578125" style="16" customWidth="1"/>
    <col min="3067" max="3067" width="45.7109375" style="16" customWidth="1"/>
    <col min="3068" max="3068" width="10.5703125" style="16" customWidth="1"/>
    <col min="3069" max="3069" width="6.7109375" style="16" customWidth="1"/>
    <col min="3070" max="3070" width="7.85546875" style="16" customWidth="1"/>
    <col min="3071" max="3071" width="9.7109375" style="16" customWidth="1"/>
    <col min="3072" max="3072" width="12.42578125" style="16" customWidth="1"/>
    <col min="3073" max="3073" width="10" style="16" customWidth="1"/>
    <col min="3074" max="3074" width="12.85546875" style="16" customWidth="1"/>
    <col min="3075" max="3075" width="9.42578125" style="16" customWidth="1"/>
    <col min="3076" max="3076" width="11.7109375" style="16" bestFit="1" customWidth="1"/>
    <col min="3077" max="3077" width="9.28515625" style="16" bestFit="1" customWidth="1"/>
    <col min="3078" max="3078" width="12.140625" style="16" customWidth="1"/>
    <col min="3079" max="3321" width="9.140625" style="16"/>
    <col min="3322" max="3322" width="10.42578125" style="16" customWidth="1"/>
    <col min="3323" max="3323" width="45.7109375" style="16" customWidth="1"/>
    <col min="3324" max="3324" width="10.5703125" style="16" customWidth="1"/>
    <col min="3325" max="3325" width="6.7109375" style="16" customWidth="1"/>
    <col min="3326" max="3326" width="7.85546875" style="16" customWidth="1"/>
    <col min="3327" max="3327" width="9.7109375" style="16" customWidth="1"/>
    <col min="3328" max="3328" width="12.42578125" style="16" customWidth="1"/>
    <col min="3329" max="3329" width="10" style="16" customWidth="1"/>
    <col min="3330" max="3330" width="12.85546875" style="16" customWidth="1"/>
    <col min="3331" max="3331" width="9.42578125" style="16" customWidth="1"/>
    <col min="3332" max="3332" width="11.7109375" style="16" bestFit="1" customWidth="1"/>
    <col min="3333" max="3333" width="9.28515625" style="16" bestFit="1" customWidth="1"/>
    <col min="3334" max="3334" width="12.140625" style="16" customWidth="1"/>
    <col min="3335" max="3577" width="9.140625" style="16"/>
    <col min="3578" max="3578" width="10.42578125" style="16" customWidth="1"/>
    <col min="3579" max="3579" width="45.7109375" style="16" customWidth="1"/>
    <col min="3580" max="3580" width="10.5703125" style="16" customWidth="1"/>
    <col min="3581" max="3581" width="6.7109375" style="16" customWidth="1"/>
    <col min="3582" max="3582" width="7.85546875" style="16" customWidth="1"/>
    <col min="3583" max="3583" width="9.7109375" style="16" customWidth="1"/>
    <col min="3584" max="3584" width="12.42578125" style="16" customWidth="1"/>
    <col min="3585" max="3585" width="10" style="16" customWidth="1"/>
    <col min="3586" max="3586" width="12.85546875" style="16" customWidth="1"/>
    <col min="3587" max="3587" width="9.42578125" style="16" customWidth="1"/>
    <col min="3588" max="3588" width="11.7109375" style="16" bestFit="1" customWidth="1"/>
    <col min="3589" max="3589" width="9.28515625" style="16" bestFit="1" customWidth="1"/>
    <col min="3590" max="3590" width="12.140625" style="16" customWidth="1"/>
    <col min="3591" max="3833" width="9.140625" style="16"/>
    <col min="3834" max="3834" width="10.42578125" style="16" customWidth="1"/>
    <col min="3835" max="3835" width="45.7109375" style="16" customWidth="1"/>
    <col min="3836" max="3836" width="10.5703125" style="16" customWidth="1"/>
    <col min="3837" max="3837" width="6.7109375" style="16" customWidth="1"/>
    <col min="3838" max="3838" width="7.85546875" style="16" customWidth="1"/>
    <col min="3839" max="3839" width="9.7109375" style="16" customWidth="1"/>
    <col min="3840" max="3840" width="12.42578125" style="16" customWidth="1"/>
    <col min="3841" max="3841" width="10" style="16" customWidth="1"/>
    <col min="3842" max="3842" width="12.85546875" style="16" customWidth="1"/>
    <col min="3843" max="3843" width="9.42578125" style="16" customWidth="1"/>
    <col min="3844" max="3844" width="11.7109375" style="16" bestFit="1" customWidth="1"/>
    <col min="3845" max="3845" width="9.28515625" style="16" bestFit="1" customWidth="1"/>
    <col min="3846" max="3846" width="12.140625" style="16" customWidth="1"/>
    <col min="3847" max="4089" width="9.140625" style="16"/>
    <col min="4090" max="4090" width="10.42578125" style="16" customWidth="1"/>
    <col min="4091" max="4091" width="45.7109375" style="16" customWidth="1"/>
    <col min="4092" max="4092" width="10.5703125" style="16" customWidth="1"/>
    <col min="4093" max="4093" width="6.7109375" style="16" customWidth="1"/>
    <col min="4094" max="4094" width="7.85546875" style="16" customWidth="1"/>
    <col min="4095" max="4095" width="9.7109375" style="16" customWidth="1"/>
    <col min="4096" max="4096" width="12.42578125" style="16" customWidth="1"/>
    <col min="4097" max="4097" width="10" style="16" customWidth="1"/>
    <col min="4098" max="4098" width="12.85546875" style="16" customWidth="1"/>
    <col min="4099" max="4099" width="9.42578125" style="16" customWidth="1"/>
    <col min="4100" max="4100" width="11.7109375" style="16" bestFit="1" customWidth="1"/>
    <col min="4101" max="4101" width="9.28515625" style="16" bestFit="1" customWidth="1"/>
    <col min="4102" max="4102" width="12.140625" style="16" customWidth="1"/>
    <col min="4103" max="4345" width="9.140625" style="16"/>
    <col min="4346" max="4346" width="10.42578125" style="16" customWidth="1"/>
    <col min="4347" max="4347" width="45.7109375" style="16" customWidth="1"/>
    <col min="4348" max="4348" width="10.5703125" style="16" customWidth="1"/>
    <col min="4349" max="4349" width="6.7109375" style="16" customWidth="1"/>
    <col min="4350" max="4350" width="7.85546875" style="16" customWidth="1"/>
    <col min="4351" max="4351" width="9.7109375" style="16" customWidth="1"/>
    <col min="4352" max="4352" width="12.42578125" style="16" customWidth="1"/>
    <col min="4353" max="4353" width="10" style="16" customWidth="1"/>
    <col min="4354" max="4354" width="12.85546875" style="16" customWidth="1"/>
    <col min="4355" max="4355" width="9.42578125" style="16" customWidth="1"/>
    <col min="4356" max="4356" width="11.7109375" style="16" bestFit="1" customWidth="1"/>
    <col min="4357" max="4357" width="9.28515625" style="16" bestFit="1" customWidth="1"/>
    <col min="4358" max="4358" width="12.140625" style="16" customWidth="1"/>
    <col min="4359" max="4601" width="9.140625" style="16"/>
    <col min="4602" max="4602" width="10.42578125" style="16" customWidth="1"/>
    <col min="4603" max="4603" width="45.7109375" style="16" customWidth="1"/>
    <col min="4604" max="4604" width="10.5703125" style="16" customWidth="1"/>
    <col min="4605" max="4605" width="6.7109375" style="16" customWidth="1"/>
    <col min="4606" max="4606" width="7.85546875" style="16" customWidth="1"/>
    <col min="4607" max="4607" width="9.7109375" style="16" customWidth="1"/>
    <col min="4608" max="4608" width="12.42578125" style="16" customWidth="1"/>
    <col min="4609" max="4609" width="10" style="16" customWidth="1"/>
    <col min="4610" max="4610" width="12.85546875" style="16" customWidth="1"/>
    <col min="4611" max="4611" width="9.42578125" style="16" customWidth="1"/>
    <col min="4612" max="4612" width="11.7109375" style="16" bestFit="1" customWidth="1"/>
    <col min="4613" max="4613" width="9.28515625" style="16" bestFit="1" customWidth="1"/>
    <col min="4614" max="4614" width="12.140625" style="16" customWidth="1"/>
    <col min="4615" max="4857" width="9.140625" style="16"/>
    <col min="4858" max="4858" width="10.42578125" style="16" customWidth="1"/>
    <col min="4859" max="4859" width="45.7109375" style="16" customWidth="1"/>
    <col min="4860" max="4860" width="10.5703125" style="16" customWidth="1"/>
    <col min="4861" max="4861" width="6.7109375" style="16" customWidth="1"/>
    <col min="4862" max="4862" width="7.85546875" style="16" customWidth="1"/>
    <col min="4863" max="4863" width="9.7109375" style="16" customWidth="1"/>
    <col min="4864" max="4864" width="12.42578125" style="16" customWidth="1"/>
    <col min="4865" max="4865" width="10" style="16" customWidth="1"/>
    <col min="4866" max="4866" width="12.85546875" style="16" customWidth="1"/>
    <col min="4867" max="4867" width="9.42578125" style="16" customWidth="1"/>
    <col min="4868" max="4868" width="11.7109375" style="16" bestFit="1" customWidth="1"/>
    <col min="4869" max="4869" width="9.28515625" style="16" bestFit="1" customWidth="1"/>
    <col min="4870" max="4870" width="12.140625" style="16" customWidth="1"/>
    <col min="4871" max="5113" width="9.140625" style="16"/>
    <col min="5114" max="5114" width="10.42578125" style="16" customWidth="1"/>
    <col min="5115" max="5115" width="45.7109375" style="16" customWidth="1"/>
    <col min="5116" max="5116" width="10.5703125" style="16" customWidth="1"/>
    <col min="5117" max="5117" width="6.7109375" style="16" customWidth="1"/>
    <col min="5118" max="5118" width="7.85546875" style="16" customWidth="1"/>
    <col min="5119" max="5119" width="9.7109375" style="16" customWidth="1"/>
    <col min="5120" max="5120" width="12.42578125" style="16" customWidth="1"/>
    <col min="5121" max="5121" width="10" style="16" customWidth="1"/>
    <col min="5122" max="5122" width="12.85546875" style="16" customWidth="1"/>
    <col min="5123" max="5123" width="9.42578125" style="16" customWidth="1"/>
    <col min="5124" max="5124" width="11.7109375" style="16" bestFit="1" customWidth="1"/>
    <col min="5125" max="5125" width="9.28515625" style="16" bestFit="1" customWidth="1"/>
    <col min="5126" max="5126" width="12.140625" style="16" customWidth="1"/>
    <col min="5127" max="5369" width="9.140625" style="16"/>
    <col min="5370" max="5370" width="10.42578125" style="16" customWidth="1"/>
    <col min="5371" max="5371" width="45.7109375" style="16" customWidth="1"/>
    <col min="5372" max="5372" width="10.5703125" style="16" customWidth="1"/>
    <col min="5373" max="5373" width="6.7109375" style="16" customWidth="1"/>
    <col min="5374" max="5374" width="7.85546875" style="16" customWidth="1"/>
    <col min="5375" max="5375" width="9.7109375" style="16" customWidth="1"/>
    <col min="5376" max="5376" width="12.42578125" style="16" customWidth="1"/>
    <col min="5377" max="5377" width="10" style="16" customWidth="1"/>
    <col min="5378" max="5378" width="12.85546875" style="16" customWidth="1"/>
    <col min="5379" max="5379" width="9.42578125" style="16" customWidth="1"/>
    <col min="5380" max="5380" width="11.7109375" style="16" bestFit="1" customWidth="1"/>
    <col min="5381" max="5381" width="9.28515625" style="16" bestFit="1" customWidth="1"/>
    <col min="5382" max="5382" width="12.140625" style="16" customWidth="1"/>
    <col min="5383" max="5625" width="9.140625" style="16"/>
    <col min="5626" max="5626" width="10.42578125" style="16" customWidth="1"/>
    <col min="5627" max="5627" width="45.7109375" style="16" customWidth="1"/>
    <col min="5628" max="5628" width="10.5703125" style="16" customWidth="1"/>
    <col min="5629" max="5629" width="6.7109375" style="16" customWidth="1"/>
    <col min="5630" max="5630" width="7.85546875" style="16" customWidth="1"/>
    <col min="5631" max="5631" width="9.7109375" style="16" customWidth="1"/>
    <col min="5632" max="5632" width="12.42578125" style="16" customWidth="1"/>
    <col min="5633" max="5633" width="10" style="16" customWidth="1"/>
    <col min="5634" max="5634" width="12.85546875" style="16" customWidth="1"/>
    <col min="5635" max="5635" width="9.42578125" style="16" customWidth="1"/>
    <col min="5636" max="5636" width="11.7109375" style="16" bestFit="1" customWidth="1"/>
    <col min="5637" max="5637" width="9.28515625" style="16" bestFit="1" customWidth="1"/>
    <col min="5638" max="5638" width="12.140625" style="16" customWidth="1"/>
    <col min="5639" max="5881" width="9.140625" style="16"/>
    <col min="5882" max="5882" width="10.42578125" style="16" customWidth="1"/>
    <col min="5883" max="5883" width="45.7109375" style="16" customWidth="1"/>
    <col min="5884" max="5884" width="10.5703125" style="16" customWidth="1"/>
    <col min="5885" max="5885" width="6.7109375" style="16" customWidth="1"/>
    <col min="5886" max="5886" width="7.85546875" style="16" customWidth="1"/>
    <col min="5887" max="5887" width="9.7109375" style="16" customWidth="1"/>
    <col min="5888" max="5888" width="12.42578125" style="16" customWidth="1"/>
    <col min="5889" max="5889" width="10" style="16" customWidth="1"/>
    <col min="5890" max="5890" width="12.85546875" style="16" customWidth="1"/>
    <col min="5891" max="5891" width="9.42578125" style="16" customWidth="1"/>
    <col min="5892" max="5892" width="11.7109375" style="16" bestFit="1" customWidth="1"/>
    <col min="5893" max="5893" width="9.28515625" style="16" bestFit="1" customWidth="1"/>
    <col min="5894" max="5894" width="12.140625" style="16" customWidth="1"/>
    <col min="5895" max="6137" width="9.140625" style="16"/>
    <col min="6138" max="6138" width="10.42578125" style="16" customWidth="1"/>
    <col min="6139" max="6139" width="45.7109375" style="16" customWidth="1"/>
    <col min="6140" max="6140" width="10.5703125" style="16" customWidth="1"/>
    <col min="6141" max="6141" width="6.7109375" style="16" customWidth="1"/>
    <col min="6142" max="6142" width="7.85546875" style="16" customWidth="1"/>
    <col min="6143" max="6143" width="9.7109375" style="16" customWidth="1"/>
    <col min="6144" max="6144" width="12.42578125" style="16" customWidth="1"/>
    <col min="6145" max="6145" width="10" style="16" customWidth="1"/>
    <col min="6146" max="6146" width="12.85546875" style="16" customWidth="1"/>
    <col min="6147" max="6147" width="9.42578125" style="16" customWidth="1"/>
    <col min="6148" max="6148" width="11.7109375" style="16" bestFit="1" customWidth="1"/>
    <col min="6149" max="6149" width="9.28515625" style="16" bestFit="1" customWidth="1"/>
    <col min="6150" max="6150" width="12.140625" style="16" customWidth="1"/>
    <col min="6151" max="6393" width="9.140625" style="16"/>
    <col min="6394" max="6394" width="10.42578125" style="16" customWidth="1"/>
    <col min="6395" max="6395" width="45.7109375" style="16" customWidth="1"/>
    <col min="6396" max="6396" width="10.5703125" style="16" customWidth="1"/>
    <col min="6397" max="6397" width="6.7109375" style="16" customWidth="1"/>
    <col min="6398" max="6398" width="7.85546875" style="16" customWidth="1"/>
    <col min="6399" max="6399" width="9.7109375" style="16" customWidth="1"/>
    <col min="6400" max="6400" width="12.42578125" style="16" customWidth="1"/>
    <col min="6401" max="6401" width="10" style="16" customWidth="1"/>
    <col min="6402" max="6402" width="12.85546875" style="16" customWidth="1"/>
    <col min="6403" max="6403" width="9.42578125" style="16" customWidth="1"/>
    <col min="6404" max="6404" width="11.7109375" style="16" bestFit="1" customWidth="1"/>
    <col min="6405" max="6405" width="9.28515625" style="16" bestFit="1" customWidth="1"/>
    <col min="6406" max="6406" width="12.140625" style="16" customWidth="1"/>
    <col min="6407" max="6649" width="9.140625" style="16"/>
    <col min="6650" max="6650" width="10.42578125" style="16" customWidth="1"/>
    <col min="6651" max="6651" width="45.7109375" style="16" customWidth="1"/>
    <col min="6652" max="6652" width="10.5703125" style="16" customWidth="1"/>
    <col min="6653" max="6653" width="6.7109375" style="16" customWidth="1"/>
    <col min="6654" max="6654" width="7.85546875" style="16" customWidth="1"/>
    <col min="6655" max="6655" width="9.7109375" style="16" customWidth="1"/>
    <col min="6656" max="6656" width="12.42578125" style="16" customWidth="1"/>
    <col min="6657" max="6657" width="10" style="16" customWidth="1"/>
    <col min="6658" max="6658" width="12.85546875" style="16" customWidth="1"/>
    <col min="6659" max="6659" width="9.42578125" style="16" customWidth="1"/>
    <col min="6660" max="6660" width="11.7109375" style="16" bestFit="1" customWidth="1"/>
    <col min="6661" max="6661" width="9.28515625" style="16" bestFit="1" customWidth="1"/>
    <col min="6662" max="6662" width="12.140625" style="16" customWidth="1"/>
    <col min="6663" max="6905" width="9.140625" style="16"/>
    <col min="6906" max="6906" width="10.42578125" style="16" customWidth="1"/>
    <col min="6907" max="6907" width="45.7109375" style="16" customWidth="1"/>
    <col min="6908" max="6908" width="10.5703125" style="16" customWidth="1"/>
    <col min="6909" max="6909" width="6.7109375" style="16" customWidth="1"/>
    <col min="6910" max="6910" width="7.85546875" style="16" customWidth="1"/>
    <col min="6911" max="6911" width="9.7109375" style="16" customWidth="1"/>
    <col min="6912" max="6912" width="12.42578125" style="16" customWidth="1"/>
    <col min="6913" max="6913" width="10" style="16" customWidth="1"/>
    <col min="6914" max="6914" width="12.85546875" style="16" customWidth="1"/>
    <col min="6915" max="6915" width="9.42578125" style="16" customWidth="1"/>
    <col min="6916" max="6916" width="11.7109375" style="16" bestFit="1" customWidth="1"/>
    <col min="6917" max="6917" width="9.28515625" style="16" bestFit="1" customWidth="1"/>
    <col min="6918" max="6918" width="12.140625" style="16" customWidth="1"/>
    <col min="6919" max="7161" width="9.140625" style="16"/>
    <col min="7162" max="7162" width="10.42578125" style="16" customWidth="1"/>
    <col min="7163" max="7163" width="45.7109375" style="16" customWidth="1"/>
    <col min="7164" max="7164" width="10.5703125" style="16" customWidth="1"/>
    <col min="7165" max="7165" width="6.7109375" style="16" customWidth="1"/>
    <col min="7166" max="7166" width="7.85546875" style="16" customWidth="1"/>
    <col min="7167" max="7167" width="9.7109375" style="16" customWidth="1"/>
    <col min="7168" max="7168" width="12.42578125" style="16" customWidth="1"/>
    <col min="7169" max="7169" width="10" style="16" customWidth="1"/>
    <col min="7170" max="7170" width="12.85546875" style="16" customWidth="1"/>
    <col min="7171" max="7171" width="9.42578125" style="16" customWidth="1"/>
    <col min="7172" max="7172" width="11.7109375" style="16" bestFit="1" customWidth="1"/>
    <col min="7173" max="7173" width="9.28515625" style="16" bestFit="1" customWidth="1"/>
    <col min="7174" max="7174" width="12.140625" style="16" customWidth="1"/>
    <col min="7175" max="7417" width="9.140625" style="16"/>
    <col min="7418" max="7418" width="10.42578125" style="16" customWidth="1"/>
    <col min="7419" max="7419" width="45.7109375" style="16" customWidth="1"/>
    <col min="7420" max="7420" width="10.5703125" style="16" customWidth="1"/>
    <col min="7421" max="7421" width="6.7109375" style="16" customWidth="1"/>
    <col min="7422" max="7422" width="7.85546875" style="16" customWidth="1"/>
    <col min="7423" max="7423" width="9.7109375" style="16" customWidth="1"/>
    <col min="7424" max="7424" width="12.42578125" style="16" customWidth="1"/>
    <col min="7425" max="7425" width="10" style="16" customWidth="1"/>
    <col min="7426" max="7426" width="12.85546875" style="16" customWidth="1"/>
    <col min="7427" max="7427" width="9.42578125" style="16" customWidth="1"/>
    <col min="7428" max="7428" width="11.7109375" style="16" bestFit="1" customWidth="1"/>
    <col min="7429" max="7429" width="9.28515625" style="16" bestFit="1" customWidth="1"/>
    <col min="7430" max="7430" width="12.140625" style="16" customWidth="1"/>
    <col min="7431" max="7673" width="9.140625" style="16"/>
    <col min="7674" max="7674" width="10.42578125" style="16" customWidth="1"/>
    <col min="7675" max="7675" width="45.7109375" style="16" customWidth="1"/>
    <col min="7676" max="7676" width="10.5703125" style="16" customWidth="1"/>
    <col min="7677" max="7677" width="6.7109375" style="16" customWidth="1"/>
    <col min="7678" max="7678" width="7.85546875" style="16" customWidth="1"/>
    <col min="7679" max="7679" width="9.7109375" style="16" customWidth="1"/>
    <col min="7680" max="7680" width="12.42578125" style="16" customWidth="1"/>
    <col min="7681" max="7681" width="10" style="16" customWidth="1"/>
    <col min="7682" max="7682" width="12.85546875" style="16" customWidth="1"/>
    <col min="7683" max="7683" width="9.42578125" style="16" customWidth="1"/>
    <col min="7684" max="7684" width="11.7109375" style="16" bestFit="1" customWidth="1"/>
    <col min="7685" max="7685" width="9.28515625" style="16" bestFit="1" customWidth="1"/>
    <col min="7686" max="7686" width="12.140625" style="16" customWidth="1"/>
    <col min="7687" max="7929" width="9.140625" style="16"/>
    <col min="7930" max="7930" width="10.42578125" style="16" customWidth="1"/>
    <col min="7931" max="7931" width="45.7109375" style="16" customWidth="1"/>
    <col min="7932" max="7932" width="10.5703125" style="16" customWidth="1"/>
    <col min="7933" max="7933" width="6.7109375" style="16" customWidth="1"/>
    <col min="7934" max="7934" width="7.85546875" style="16" customWidth="1"/>
    <col min="7935" max="7935" width="9.7109375" style="16" customWidth="1"/>
    <col min="7936" max="7936" width="12.42578125" style="16" customWidth="1"/>
    <col min="7937" max="7937" width="10" style="16" customWidth="1"/>
    <col min="7938" max="7938" width="12.85546875" style="16" customWidth="1"/>
    <col min="7939" max="7939" width="9.42578125" style="16" customWidth="1"/>
    <col min="7940" max="7940" width="11.7109375" style="16" bestFit="1" customWidth="1"/>
    <col min="7941" max="7941" width="9.28515625" style="16" bestFit="1" customWidth="1"/>
    <col min="7942" max="7942" width="12.140625" style="16" customWidth="1"/>
    <col min="7943" max="8185" width="9.140625" style="16"/>
    <col min="8186" max="8186" width="10.42578125" style="16" customWidth="1"/>
    <col min="8187" max="8187" width="45.7109375" style="16" customWidth="1"/>
    <col min="8188" max="8188" width="10.5703125" style="16" customWidth="1"/>
    <col min="8189" max="8189" width="6.7109375" style="16" customWidth="1"/>
    <col min="8190" max="8190" width="7.85546875" style="16" customWidth="1"/>
    <col min="8191" max="8191" width="9.7109375" style="16" customWidth="1"/>
    <col min="8192" max="8192" width="12.42578125" style="16" customWidth="1"/>
    <col min="8193" max="8193" width="10" style="16" customWidth="1"/>
    <col min="8194" max="8194" width="12.85546875" style="16" customWidth="1"/>
    <col min="8195" max="8195" width="9.42578125" style="16" customWidth="1"/>
    <col min="8196" max="8196" width="11.7109375" style="16" bestFit="1" customWidth="1"/>
    <col min="8197" max="8197" width="9.28515625" style="16" bestFit="1" customWidth="1"/>
    <col min="8198" max="8198" width="12.140625" style="16" customWidth="1"/>
    <col min="8199" max="8441" width="9.140625" style="16"/>
    <col min="8442" max="8442" width="10.42578125" style="16" customWidth="1"/>
    <col min="8443" max="8443" width="45.7109375" style="16" customWidth="1"/>
    <col min="8444" max="8444" width="10.5703125" style="16" customWidth="1"/>
    <col min="8445" max="8445" width="6.7109375" style="16" customWidth="1"/>
    <col min="8446" max="8446" width="7.85546875" style="16" customWidth="1"/>
    <col min="8447" max="8447" width="9.7109375" style="16" customWidth="1"/>
    <col min="8448" max="8448" width="12.42578125" style="16" customWidth="1"/>
    <col min="8449" max="8449" width="10" style="16" customWidth="1"/>
    <col min="8450" max="8450" width="12.85546875" style="16" customWidth="1"/>
    <col min="8451" max="8451" width="9.42578125" style="16" customWidth="1"/>
    <col min="8452" max="8452" width="11.7109375" style="16" bestFit="1" customWidth="1"/>
    <col min="8453" max="8453" width="9.28515625" style="16" bestFit="1" customWidth="1"/>
    <col min="8454" max="8454" width="12.140625" style="16" customWidth="1"/>
    <col min="8455" max="8697" width="9.140625" style="16"/>
    <col min="8698" max="8698" width="10.42578125" style="16" customWidth="1"/>
    <col min="8699" max="8699" width="45.7109375" style="16" customWidth="1"/>
    <col min="8700" max="8700" width="10.5703125" style="16" customWidth="1"/>
    <col min="8701" max="8701" width="6.7109375" style="16" customWidth="1"/>
    <col min="8702" max="8702" width="7.85546875" style="16" customWidth="1"/>
    <col min="8703" max="8703" width="9.7109375" style="16" customWidth="1"/>
    <col min="8704" max="8704" width="12.42578125" style="16" customWidth="1"/>
    <col min="8705" max="8705" width="10" style="16" customWidth="1"/>
    <col min="8706" max="8706" width="12.85546875" style="16" customWidth="1"/>
    <col min="8707" max="8707" width="9.42578125" style="16" customWidth="1"/>
    <col min="8708" max="8708" width="11.7109375" style="16" bestFit="1" customWidth="1"/>
    <col min="8709" max="8709" width="9.28515625" style="16" bestFit="1" customWidth="1"/>
    <col min="8710" max="8710" width="12.140625" style="16" customWidth="1"/>
    <col min="8711" max="8953" width="9.140625" style="16"/>
    <col min="8954" max="8954" width="10.42578125" style="16" customWidth="1"/>
    <col min="8955" max="8955" width="45.7109375" style="16" customWidth="1"/>
    <col min="8956" max="8956" width="10.5703125" style="16" customWidth="1"/>
    <col min="8957" max="8957" width="6.7109375" style="16" customWidth="1"/>
    <col min="8958" max="8958" width="7.85546875" style="16" customWidth="1"/>
    <col min="8959" max="8959" width="9.7109375" style="16" customWidth="1"/>
    <col min="8960" max="8960" width="12.42578125" style="16" customWidth="1"/>
    <col min="8961" max="8961" width="10" style="16" customWidth="1"/>
    <col min="8962" max="8962" width="12.85546875" style="16" customWidth="1"/>
    <col min="8963" max="8963" width="9.42578125" style="16" customWidth="1"/>
    <col min="8964" max="8964" width="11.7109375" style="16" bestFit="1" customWidth="1"/>
    <col min="8965" max="8965" width="9.28515625" style="16" bestFit="1" customWidth="1"/>
    <col min="8966" max="8966" width="12.140625" style="16" customWidth="1"/>
    <col min="8967" max="9209" width="9.140625" style="16"/>
    <col min="9210" max="9210" width="10.42578125" style="16" customWidth="1"/>
    <col min="9211" max="9211" width="45.7109375" style="16" customWidth="1"/>
    <col min="9212" max="9212" width="10.5703125" style="16" customWidth="1"/>
    <col min="9213" max="9213" width="6.7109375" style="16" customWidth="1"/>
    <col min="9214" max="9214" width="7.85546875" style="16" customWidth="1"/>
    <col min="9215" max="9215" width="9.7109375" style="16" customWidth="1"/>
    <col min="9216" max="9216" width="12.42578125" style="16" customWidth="1"/>
    <col min="9217" max="9217" width="10" style="16" customWidth="1"/>
    <col min="9218" max="9218" width="12.85546875" style="16" customWidth="1"/>
    <col min="9219" max="9219" width="9.42578125" style="16" customWidth="1"/>
    <col min="9220" max="9220" width="11.7109375" style="16" bestFit="1" customWidth="1"/>
    <col min="9221" max="9221" width="9.28515625" style="16" bestFit="1" customWidth="1"/>
    <col min="9222" max="9222" width="12.140625" style="16" customWidth="1"/>
    <col min="9223" max="9465" width="9.140625" style="16"/>
    <col min="9466" max="9466" width="10.42578125" style="16" customWidth="1"/>
    <col min="9467" max="9467" width="45.7109375" style="16" customWidth="1"/>
    <col min="9468" max="9468" width="10.5703125" style="16" customWidth="1"/>
    <col min="9469" max="9469" width="6.7109375" style="16" customWidth="1"/>
    <col min="9470" max="9470" width="7.85546875" style="16" customWidth="1"/>
    <col min="9471" max="9471" width="9.7109375" style="16" customWidth="1"/>
    <col min="9472" max="9472" width="12.42578125" style="16" customWidth="1"/>
    <col min="9473" max="9473" width="10" style="16" customWidth="1"/>
    <col min="9474" max="9474" width="12.85546875" style="16" customWidth="1"/>
    <col min="9475" max="9475" width="9.42578125" style="16" customWidth="1"/>
    <col min="9476" max="9476" width="11.7109375" style="16" bestFit="1" customWidth="1"/>
    <col min="9477" max="9477" width="9.28515625" style="16" bestFit="1" customWidth="1"/>
    <col min="9478" max="9478" width="12.140625" style="16" customWidth="1"/>
    <col min="9479" max="9721" width="9.140625" style="16"/>
    <col min="9722" max="9722" width="10.42578125" style="16" customWidth="1"/>
    <col min="9723" max="9723" width="45.7109375" style="16" customWidth="1"/>
    <col min="9724" max="9724" width="10.5703125" style="16" customWidth="1"/>
    <col min="9725" max="9725" width="6.7109375" style="16" customWidth="1"/>
    <col min="9726" max="9726" width="7.85546875" style="16" customWidth="1"/>
    <col min="9727" max="9727" width="9.7109375" style="16" customWidth="1"/>
    <col min="9728" max="9728" width="12.42578125" style="16" customWidth="1"/>
    <col min="9729" max="9729" width="10" style="16" customWidth="1"/>
    <col min="9730" max="9730" width="12.85546875" style="16" customWidth="1"/>
    <col min="9731" max="9731" width="9.42578125" style="16" customWidth="1"/>
    <col min="9732" max="9732" width="11.7109375" style="16" bestFit="1" customWidth="1"/>
    <col min="9733" max="9733" width="9.28515625" style="16" bestFit="1" customWidth="1"/>
    <col min="9734" max="9734" width="12.140625" style="16" customWidth="1"/>
    <col min="9735" max="9977" width="9.140625" style="16"/>
    <col min="9978" max="9978" width="10.42578125" style="16" customWidth="1"/>
    <col min="9979" max="9979" width="45.7109375" style="16" customWidth="1"/>
    <col min="9980" max="9980" width="10.5703125" style="16" customWidth="1"/>
    <col min="9981" max="9981" width="6.7109375" style="16" customWidth="1"/>
    <col min="9982" max="9982" width="7.85546875" style="16" customWidth="1"/>
    <col min="9983" max="9983" width="9.7109375" style="16" customWidth="1"/>
    <col min="9984" max="9984" width="12.42578125" style="16" customWidth="1"/>
    <col min="9985" max="9985" width="10" style="16" customWidth="1"/>
    <col min="9986" max="9986" width="12.85546875" style="16" customWidth="1"/>
    <col min="9987" max="9987" width="9.42578125" style="16" customWidth="1"/>
    <col min="9988" max="9988" width="11.7109375" style="16" bestFit="1" customWidth="1"/>
    <col min="9989" max="9989" width="9.28515625" style="16" bestFit="1" customWidth="1"/>
    <col min="9990" max="9990" width="12.140625" style="16" customWidth="1"/>
    <col min="9991" max="10233" width="9.140625" style="16"/>
    <col min="10234" max="10234" width="10.42578125" style="16" customWidth="1"/>
    <col min="10235" max="10235" width="45.7109375" style="16" customWidth="1"/>
    <col min="10236" max="10236" width="10.5703125" style="16" customWidth="1"/>
    <col min="10237" max="10237" width="6.7109375" style="16" customWidth="1"/>
    <col min="10238" max="10238" width="7.85546875" style="16" customWidth="1"/>
    <col min="10239" max="10239" width="9.7109375" style="16" customWidth="1"/>
    <col min="10240" max="10240" width="12.42578125" style="16" customWidth="1"/>
    <col min="10241" max="10241" width="10" style="16" customWidth="1"/>
    <col min="10242" max="10242" width="12.85546875" style="16" customWidth="1"/>
    <col min="10243" max="10243" width="9.42578125" style="16" customWidth="1"/>
    <col min="10244" max="10244" width="11.7109375" style="16" bestFit="1" customWidth="1"/>
    <col min="10245" max="10245" width="9.28515625" style="16" bestFit="1" customWidth="1"/>
    <col min="10246" max="10246" width="12.140625" style="16" customWidth="1"/>
    <col min="10247" max="10489" width="9.140625" style="16"/>
    <col min="10490" max="10490" width="10.42578125" style="16" customWidth="1"/>
    <col min="10491" max="10491" width="45.7109375" style="16" customWidth="1"/>
    <col min="10492" max="10492" width="10.5703125" style="16" customWidth="1"/>
    <col min="10493" max="10493" width="6.7109375" style="16" customWidth="1"/>
    <col min="10494" max="10494" width="7.85546875" style="16" customWidth="1"/>
    <col min="10495" max="10495" width="9.7109375" style="16" customWidth="1"/>
    <col min="10496" max="10496" width="12.42578125" style="16" customWidth="1"/>
    <col min="10497" max="10497" width="10" style="16" customWidth="1"/>
    <col min="10498" max="10498" width="12.85546875" style="16" customWidth="1"/>
    <col min="10499" max="10499" width="9.42578125" style="16" customWidth="1"/>
    <col min="10500" max="10500" width="11.7109375" style="16" bestFit="1" customWidth="1"/>
    <col min="10501" max="10501" width="9.28515625" style="16" bestFit="1" customWidth="1"/>
    <col min="10502" max="10502" width="12.140625" style="16" customWidth="1"/>
    <col min="10503" max="10745" width="9.140625" style="16"/>
    <col min="10746" max="10746" width="10.42578125" style="16" customWidth="1"/>
    <col min="10747" max="10747" width="45.7109375" style="16" customWidth="1"/>
    <col min="10748" max="10748" width="10.5703125" style="16" customWidth="1"/>
    <col min="10749" max="10749" width="6.7109375" style="16" customWidth="1"/>
    <col min="10750" max="10750" width="7.85546875" style="16" customWidth="1"/>
    <col min="10751" max="10751" width="9.7109375" style="16" customWidth="1"/>
    <col min="10752" max="10752" width="12.42578125" style="16" customWidth="1"/>
    <col min="10753" max="10753" width="10" style="16" customWidth="1"/>
    <col min="10754" max="10754" width="12.85546875" style="16" customWidth="1"/>
    <col min="10755" max="10755" width="9.42578125" style="16" customWidth="1"/>
    <col min="10756" max="10756" width="11.7109375" style="16" bestFit="1" customWidth="1"/>
    <col min="10757" max="10757" width="9.28515625" style="16" bestFit="1" customWidth="1"/>
    <col min="10758" max="10758" width="12.140625" style="16" customWidth="1"/>
    <col min="10759" max="11001" width="9.140625" style="16"/>
    <col min="11002" max="11002" width="10.42578125" style="16" customWidth="1"/>
    <col min="11003" max="11003" width="45.7109375" style="16" customWidth="1"/>
    <col min="11004" max="11004" width="10.5703125" style="16" customWidth="1"/>
    <col min="11005" max="11005" width="6.7109375" style="16" customWidth="1"/>
    <col min="11006" max="11006" width="7.85546875" style="16" customWidth="1"/>
    <col min="11007" max="11007" width="9.7109375" style="16" customWidth="1"/>
    <col min="11008" max="11008" width="12.42578125" style="16" customWidth="1"/>
    <col min="11009" max="11009" width="10" style="16" customWidth="1"/>
    <col min="11010" max="11010" width="12.85546875" style="16" customWidth="1"/>
    <col min="11011" max="11011" width="9.42578125" style="16" customWidth="1"/>
    <col min="11012" max="11012" width="11.7109375" style="16" bestFit="1" customWidth="1"/>
    <col min="11013" max="11013" width="9.28515625" style="16" bestFit="1" customWidth="1"/>
    <col min="11014" max="11014" width="12.140625" style="16" customWidth="1"/>
    <col min="11015" max="11257" width="9.140625" style="16"/>
    <col min="11258" max="11258" width="10.42578125" style="16" customWidth="1"/>
    <col min="11259" max="11259" width="45.7109375" style="16" customWidth="1"/>
    <col min="11260" max="11260" width="10.5703125" style="16" customWidth="1"/>
    <col min="11261" max="11261" width="6.7109375" style="16" customWidth="1"/>
    <col min="11262" max="11262" width="7.85546875" style="16" customWidth="1"/>
    <col min="11263" max="11263" width="9.7109375" style="16" customWidth="1"/>
    <col min="11264" max="11264" width="12.42578125" style="16" customWidth="1"/>
    <col min="11265" max="11265" width="10" style="16" customWidth="1"/>
    <col min="11266" max="11266" width="12.85546875" style="16" customWidth="1"/>
    <col min="11267" max="11267" width="9.42578125" style="16" customWidth="1"/>
    <col min="11268" max="11268" width="11.7109375" style="16" bestFit="1" customWidth="1"/>
    <col min="11269" max="11269" width="9.28515625" style="16" bestFit="1" customWidth="1"/>
    <col min="11270" max="11270" width="12.140625" style="16" customWidth="1"/>
    <col min="11271" max="11513" width="9.140625" style="16"/>
    <col min="11514" max="11514" width="10.42578125" style="16" customWidth="1"/>
    <col min="11515" max="11515" width="45.7109375" style="16" customWidth="1"/>
    <col min="11516" max="11516" width="10.5703125" style="16" customWidth="1"/>
    <col min="11517" max="11517" width="6.7109375" style="16" customWidth="1"/>
    <col min="11518" max="11518" width="7.85546875" style="16" customWidth="1"/>
    <col min="11519" max="11519" width="9.7109375" style="16" customWidth="1"/>
    <col min="11520" max="11520" width="12.42578125" style="16" customWidth="1"/>
    <col min="11521" max="11521" width="10" style="16" customWidth="1"/>
    <col min="11522" max="11522" width="12.85546875" style="16" customWidth="1"/>
    <col min="11523" max="11523" width="9.42578125" style="16" customWidth="1"/>
    <col min="11524" max="11524" width="11.7109375" style="16" bestFit="1" customWidth="1"/>
    <col min="11525" max="11525" width="9.28515625" style="16" bestFit="1" customWidth="1"/>
    <col min="11526" max="11526" width="12.140625" style="16" customWidth="1"/>
    <col min="11527" max="11769" width="9.140625" style="16"/>
    <col min="11770" max="11770" width="10.42578125" style="16" customWidth="1"/>
    <col min="11771" max="11771" width="45.7109375" style="16" customWidth="1"/>
    <col min="11772" max="11772" width="10.5703125" style="16" customWidth="1"/>
    <col min="11773" max="11773" width="6.7109375" style="16" customWidth="1"/>
    <col min="11774" max="11774" width="7.85546875" style="16" customWidth="1"/>
    <col min="11775" max="11775" width="9.7109375" style="16" customWidth="1"/>
    <col min="11776" max="11776" width="12.42578125" style="16" customWidth="1"/>
    <col min="11777" max="11777" width="10" style="16" customWidth="1"/>
    <col min="11778" max="11778" width="12.85546875" style="16" customWidth="1"/>
    <col min="11779" max="11779" width="9.42578125" style="16" customWidth="1"/>
    <col min="11780" max="11780" width="11.7109375" style="16" bestFit="1" customWidth="1"/>
    <col min="11781" max="11781" width="9.28515625" style="16" bestFit="1" customWidth="1"/>
    <col min="11782" max="11782" width="12.140625" style="16" customWidth="1"/>
    <col min="11783" max="12025" width="9.140625" style="16"/>
    <col min="12026" max="12026" width="10.42578125" style="16" customWidth="1"/>
    <col min="12027" max="12027" width="45.7109375" style="16" customWidth="1"/>
    <col min="12028" max="12028" width="10.5703125" style="16" customWidth="1"/>
    <col min="12029" max="12029" width="6.7109375" style="16" customWidth="1"/>
    <col min="12030" max="12030" width="7.85546875" style="16" customWidth="1"/>
    <col min="12031" max="12031" width="9.7109375" style="16" customWidth="1"/>
    <col min="12032" max="12032" width="12.42578125" style="16" customWidth="1"/>
    <col min="12033" max="12033" width="10" style="16" customWidth="1"/>
    <col min="12034" max="12034" width="12.85546875" style="16" customWidth="1"/>
    <col min="12035" max="12035" width="9.42578125" style="16" customWidth="1"/>
    <col min="12036" max="12036" width="11.7109375" style="16" bestFit="1" customWidth="1"/>
    <col min="12037" max="12037" width="9.28515625" style="16" bestFit="1" customWidth="1"/>
    <col min="12038" max="12038" width="12.140625" style="16" customWidth="1"/>
    <col min="12039" max="12281" width="9.140625" style="16"/>
    <col min="12282" max="12282" width="10.42578125" style="16" customWidth="1"/>
    <col min="12283" max="12283" width="45.7109375" style="16" customWidth="1"/>
    <col min="12284" max="12284" width="10.5703125" style="16" customWidth="1"/>
    <col min="12285" max="12285" width="6.7109375" style="16" customWidth="1"/>
    <col min="12286" max="12286" width="7.85546875" style="16" customWidth="1"/>
    <col min="12287" max="12287" width="9.7109375" style="16" customWidth="1"/>
    <col min="12288" max="12288" width="12.42578125" style="16" customWidth="1"/>
    <col min="12289" max="12289" width="10" style="16" customWidth="1"/>
    <col min="12290" max="12290" width="12.85546875" style="16" customWidth="1"/>
    <col min="12291" max="12291" width="9.42578125" style="16" customWidth="1"/>
    <col min="12292" max="12292" width="11.7109375" style="16" bestFit="1" customWidth="1"/>
    <col min="12293" max="12293" width="9.28515625" style="16" bestFit="1" customWidth="1"/>
    <col min="12294" max="12294" width="12.140625" style="16" customWidth="1"/>
    <col min="12295" max="12537" width="9.140625" style="16"/>
    <col min="12538" max="12538" width="10.42578125" style="16" customWidth="1"/>
    <col min="12539" max="12539" width="45.7109375" style="16" customWidth="1"/>
    <col min="12540" max="12540" width="10.5703125" style="16" customWidth="1"/>
    <col min="12541" max="12541" width="6.7109375" style="16" customWidth="1"/>
    <col min="12542" max="12542" width="7.85546875" style="16" customWidth="1"/>
    <col min="12543" max="12543" width="9.7109375" style="16" customWidth="1"/>
    <col min="12544" max="12544" width="12.42578125" style="16" customWidth="1"/>
    <col min="12545" max="12545" width="10" style="16" customWidth="1"/>
    <col min="12546" max="12546" width="12.85546875" style="16" customWidth="1"/>
    <col min="12547" max="12547" width="9.42578125" style="16" customWidth="1"/>
    <col min="12548" max="12548" width="11.7109375" style="16" bestFit="1" customWidth="1"/>
    <col min="12549" max="12549" width="9.28515625" style="16" bestFit="1" customWidth="1"/>
    <col min="12550" max="12550" width="12.140625" style="16" customWidth="1"/>
    <col min="12551" max="12793" width="9.140625" style="16"/>
    <col min="12794" max="12794" width="10.42578125" style="16" customWidth="1"/>
    <col min="12795" max="12795" width="45.7109375" style="16" customWidth="1"/>
    <col min="12796" max="12796" width="10.5703125" style="16" customWidth="1"/>
    <col min="12797" max="12797" width="6.7109375" style="16" customWidth="1"/>
    <col min="12798" max="12798" width="7.85546875" style="16" customWidth="1"/>
    <col min="12799" max="12799" width="9.7109375" style="16" customWidth="1"/>
    <col min="12800" max="12800" width="12.42578125" style="16" customWidth="1"/>
    <col min="12801" max="12801" width="10" style="16" customWidth="1"/>
    <col min="12802" max="12802" width="12.85546875" style="16" customWidth="1"/>
    <col min="12803" max="12803" width="9.42578125" style="16" customWidth="1"/>
    <col min="12804" max="12804" width="11.7109375" style="16" bestFit="1" customWidth="1"/>
    <col min="12805" max="12805" width="9.28515625" style="16" bestFit="1" customWidth="1"/>
    <col min="12806" max="12806" width="12.140625" style="16" customWidth="1"/>
    <col min="12807" max="13049" width="9.140625" style="16"/>
    <col min="13050" max="13050" width="10.42578125" style="16" customWidth="1"/>
    <col min="13051" max="13051" width="45.7109375" style="16" customWidth="1"/>
    <col min="13052" max="13052" width="10.5703125" style="16" customWidth="1"/>
    <col min="13053" max="13053" width="6.7109375" style="16" customWidth="1"/>
    <col min="13054" max="13054" width="7.85546875" style="16" customWidth="1"/>
    <col min="13055" max="13055" width="9.7109375" style="16" customWidth="1"/>
    <col min="13056" max="13056" width="12.42578125" style="16" customWidth="1"/>
    <col min="13057" max="13057" width="10" style="16" customWidth="1"/>
    <col min="13058" max="13058" width="12.85546875" style="16" customWidth="1"/>
    <col min="13059" max="13059" width="9.42578125" style="16" customWidth="1"/>
    <col min="13060" max="13060" width="11.7109375" style="16" bestFit="1" customWidth="1"/>
    <col min="13061" max="13061" width="9.28515625" style="16" bestFit="1" customWidth="1"/>
    <col min="13062" max="13062" width="12.140625" style="16" customWidth="1"/>
    <col min="13063" max="13305" width="9.140625" style="16"/>
    <col min="13306" max="13306" width="10.42578125" style="16" customWidth="1"/>
    <col min="13307" max="13307" width="45.7109375" style="16" customWidth="1"/>
    <col min="13308" max="13308" width="10.5703125" style="16" customWidth="1"/>
    <col min="13309" max="13309" width="6.7109375" style="16" customWidth="1"/>
    <col min="13310" max="13310" width="7.85546875" style="16" customWidth="1"/>
    <col min="13311" max="13311" width="9.7109375" style="16" customWidth="1"/>
    <col min="13312" max="13312" width="12.42578125" style="16" customWidth="1"/>
    <col min="13313" max="13313" width="10" style="16" customWidth="1"/>
    <col min="13314" max="13314" width="12.85546875" style="16" customWidth="1"/>
    <col min="13315" max="13315" width="9.42578125" style="16" customWidth="1"/>
    <col min="13316" max="13316" width="11.7109375" style="16" bestFit="1" customWidth="1"/>
    <col min="13317" max="13317" width="9.28515625" style="16" bestFit="1" customWidth="1"/>
    <col min="13318" max="13318" width="12.140625" style="16" customWidth="1"/>
    <col min="13319" max="13561" width="9.140625" style="16"/>
    <col min="13562" max="13562" width="10.42578125" style="16" customWidth="1"/>
    <col min="13563" max="13563" width="45.7109375" style="16" customWidth="1"/>
    <col min="13564" max="13564" width="10.5703125" style="16" customWidth="1"/>
    <col min="13565" max="13565" width="6.7109375" style="16" customWidth="1"/>
    <col min="13566" max="13566" width="7.85546875" style="16" customWidth="1"/>
    <col min="13567" max="13567" width="9.7109375" style="16" customWidth="1"/>
    <col min="13568" max="13568" width="12.42578125" style="16" customWidth="1"/>
    <col min="13569" max="13569" width="10" style="16" customWidth="1"/>
    <col min="13570" max="13570" width="12.85546875" style="16" customWidth="1"/>
    <col min="13571" max="13571" width="9.42578125" style="16" customWidth="1"/>
    <col min="13572" max="13572" width="11.7109375" style="16" bestFit="1" customWidth="1"/>
    <col min="13573" max="13573" width="9.28515625" style="16" bestFit="1" customWidth="1"/>
    <col min="13574" max="13574" width="12.140625" style="16" customWidth="1"/>
    <col min="13575" max="13817" width="9.140625" style="16"/>
    <col min="13818" max="13818" width="10.42578125" style="16" customWidth="1"/>
    <col min="13819" max="13819" width="45.7109375" style="16" customWidth="1"/>
    <col min="13820" max="13820" width="10.5703125" style="16" customWidth="1"/>
    <col min="13821" max="13821" width="6.7109375" style="16" customWidth="1"/>
    <col min="13822" max="13822" width="7.85546875" style="16" customWidth="1"/>
    <col min="13823" max="13823" width="9.7109375" style="16" customWidth="1"/>
    <col min="13824" max="13824" width="12.42578125" style="16" customWidth="1"/>
    <col min="13825" max="13825" width="10" style="16" customWidth="1"/>
    <col min="13826" max="13826" width="12.85546875" style="16" customWidth="1"/>
    <col min="13827" max="13827" width="9.42578125" style="16" customWidth="1"/>
    <col min="13828" max="13828" width="11.7109375" style="16" bestFit="1" customWidth="1"/>
    <col min="13829" max="13829" width="9.28515625" style="16" bestFit="1" customWidth="1"/>
    <col min="13830" max="13830" width="12.140625" style="16" customWidth="1"/>
    <col min="13831" max="14073" width="9.140625" style="16"/>
    <col min="14074" max="14074" width="10.42578125" style="16" customWidth="1"/>
    <col min="14075" max="14075" width="45.7109375" style="16" customWidth="1"/>
    <col min="14076" max="14076" width="10.5703125" style="16" customWidth="1"/>
    <col min="14077" max="14077" width="6.7109375" style="16" customWidth="1"/>
    <col min="14078" max="14078" width="7.85546875" style="16" customWidth="1"/>
    <col min="14079" max="14079" width="9.7109375" style="16" customWidth="1"/>
    <col min="14080" max="14080" width="12.42578125" style="16" customWidth="1"/>
    <col min="14081" max="14081" width="10" style="16" customWidth="1"/>
    <col min="14082" max="14082" width="12.85546875" style="16" customWidth="1"/>
    <col min="14083" max="14083" width="9.42578125" style="16" customWidth="1"/>
    <col min="14084" max="14084" width="11.7109375" style="16" bestFit="1" customWidth="1"/>
    <col min="14085" max="14085" width="9.28515625" style="16" bestFit="1" customWidth="1"/>
    <col min="14086" max="14086" width="12.140625" style="16" customWidth="1"/>
    <col min="14087" max="14329" width="9.140625" style="16"/>
    <col min="14330" max="14330" width="10.42578125" style="16" customWidth="1"/>
    <col min="14331" max="14331" width="45.7109375" style="16" customWidth="1"/>
    <col min="14332" max="14332" width="10.5703125" style="16" customWidth="1"/>
    <col min="14333" max="14333" width="6.7109375" style="16" customWidth="1"/>
    <col min="14334" max="14334" width="7.85546875" style="16" customWidth="1"/>
    <col min="14335" max="14335" width="9.7109375" style="16" customWidth="1"/>
    <col min="14336" max="14336" width="12.42578125" style="16" customWidth="1"/>
    <col min="14337" max="14337" width="10" style="16" customWidth="1"/>
    <col min="14338" max="14338" width="12.85546875" style="16" customWidth="1"/>
    <col min="14339" max="14339" width="9.42578125" style="16" customWidth="1"/>
    <col min="14340" max="14340" width="11.7109375" style="16" bestFit="1" customWidth="1"/>
    <col min="14341" max="14341" width="9.28515625" style="16" bestFit="1" customWidth="1"/>
    <col min="14342" max="14342" width="12.140625" style="16" customWidth="1"/>
    <col min="14343" max="14585" width="9.140625" style="16"/>
    <col min="14586" max="14586" width="10.42578125" style="16" customWidth="1"/>
    <col min="14587" max="14587" width="45.7109375" style="16" customWidth="1"/>
    <col min="14588" max="14588" width="10.5703125" style="16" customWidth="1"/>
    <col min="14589" max="14589" width="6.7109375" style="16" customWidth="1"/>
    <col min="14590" max="14590" width="7.85546875" style="16" customWidth="1"/>
    <col min="14591" max="14591" width="9.7109375" style="16" customWidth="1"/>
    <col min="14592" max="14592" width="12.42578125" style="16" customWidth="1"/>
    <col min="14593" max="14593" width="10" style="16" customWidth="1"/>
    <col min="14594" max="14594" width="12.85546875" style="16" customWidth="1"/>
    <col min="14595" max="14595" width="9.42578125" style="16" customWidth="1"/>
    <col min="14596" max="14596" width="11.7109375" style="16" bestFit="1" customWidth="1"/>
    <col min="14597" max="14597" width="9.28515625" style="16" bestFit="1" customWidth="1"/>
    <col min="14598" max="14598" width="12.140625" style="16" customWidth="1"/>
    <col min="14599" max="14841" width="9.140625" style="16"/>
    <col min="14842" max="14842" width="10.42578125" style="16" customWidth="1"/>
    <col min="14843" max="14843" width="45.7109375" style="16" customWidth="1"/>
    <col min="14844" max="14844" width="10.5703125" style="16" customWidth="1"/>
    <col min="14845" max="14845" width="6.7109375" style="16" customWidth="1"/>
    <col min="14846" max="14846" width="7.85546875" style="16" customWidth="1"/>
    <col min="14847" max="14847" width="9.7109375" style="16" customWidth="1"/>
    <col min="14848" max="14848" width="12.42578125" style="16" customWidth="1"/>
    <col min="14849" max="14849" width="10" style="16" customWidth="1"/>
    <col min="14850" max="14850" width="12.85546875" style="16" customWidth="1"/>
    <col min="14851" max="14851" width="9.42578125" style="16" customWidth="1"/>
    <col min="14852" max="14852" width="11.7109375" style="16" bestFit="1" customWidth="1"/>
    <col min="14853" max="14853" width="9.28515625" style="16" bestFit="1" customWidth="1"/>
    <col min="14854" max="14854" width="12.140625" style="16" customWidth="1"/>
    <col min="14855" max="15097" width="9.140625" style="16"/>
    <col min="15098" max="15098" width="10.42578125" style="16" customWidth="1"/>
    <col min="15099" max="15099" width="45.7109375" style="16" customWidth="1"/>
    <col min="15100" max="15100" width="10.5703125" style="16" customWidth="1"/>
    <col min="15101" max="15101" width="6.7109375" style="16" customWidth="1"/>
    <col min="15102" max="15102" width="7.85546875" style="16" customWidth="1"/>
    <col min="15103" max="15103" width="9.7109375" style="16" customWidth="1"/>
    <col min="15104" max="15104" width="12.42578125" style="16" customWidth="1"/>
    <col min="15105" max="15105" width="10" style="16" customWidth="1"/>
    <col min="15106" max="15106" width="12.85546875" style="16" customWidth="1"/>
    <col min="15107" max="15107" width="9.42578125" style="16" customWidth="1"/>
    <col min="15108" max="15108" width="11.7109375" style="16" bestFit="1" customWidth="1"/>
    <col min="15109" max="15109" width="9.28515625" style="16" bestFit="1" customWidth="1"/>
    <col min="15110" max="15110" width="12.140625" style="16" customWidth="1"/>
    <col min="15111" max="15353" width="9.140625" style="16"/>
    <col min="15354" max="15354" width="10.42578125" style="16" customWidth="1"/>
    <col min="15355" max="15355" width="45.7109375" style="16" customWidth="1"/>
    <col min="15356" max="15356" width="10.5703125" style="16" customWidth="1"/>
    <col min="15357" max="15357" width="6.7109375" style="16" customWidth="1"/>
    <col min="15358" max="15358" width="7.85546875" style="16" customWidth="1"/>
    <col min="15359" max="15359" width="9.7109375" style="16" customWidth="1"/>
    <col min="15360" max="15360" width="12.42578125" style="16" customWidth="1"/>
    <col min="15361" max="15361" width="10" style="16" customWidth="1"/>
    <col min="15362" max="15362" width="12.85546875" style="16" customWidth="1"/>
    <col min="15363" max="15363" width="9.42578125" style="16" customWidth="1"/>
    <col min="15364" max="15364" width="11.7109375" style="16" bestFit="1" customWidth="1"/>
    <col min="15365" max="15365" width="9.28515625" style="16" bestFit="1" customWidth="1"/>
    <col min="15366" max="15366" width="12.140625" style="16" customWidth="1"/>
    <col min="15367" max="15609" width="9.140625" style="16"/>
    <col min="15610" max="15610" width="10.42578125" style="16" customWidth="1"/>
    <col min="15611" max="15611" width="45.7109375" style="16" customWidth="1"/>
    <col min="15612" max="15612" width="10.5703125" style="16" customWidth="1"/>
    <col min="15613" max="15613" width="6.7109375" style="16" customWidth="1"/>
    <col min="15614" max="15614" width="7.85546875" style="16" customWidth="1"/>
    <col min="15615" max="15615" width="9.7109375" style="16" customWidth="1"/>
    <col min="15616" max="15616" width="12.42578125" style="16" customWidth="1"/>
    <col min="15617" max="15617" width="10" style="16" customWidth="1"/>
    <col min="15618" max="15618" width="12.85546875" style="16" customWidth="1"/>
    <col min="15619" max="15619" width="9.42578125" style="16" customWidth="1"/>
    <col min="15620" max="15620" width="11.7109375" style="16" bestFit="1" customWidth="1"/>
    <col min="15621" max="15621" width="9.28515625" style="16" bestFit="1" customWidth="1"/>
    <col min="15622" max="15622" width="12.140625" style="16" customWidth="1"/>
    <col min="15623" max="15865" width="9.140625" style="16"/>
    <col min="15866" max="15866" width="10.42578125" style="16" customWidth="1"/>
    <col min="15867" max="15867" width="45.7109375" style="16" customWidth="1"/>
    <col min="15868" max="15868" width="10.5703125" style="16" customWidth="1"/>
    <col min="15869" max="15869" width="6.7109375" style="16" customWidth="1"/>
    <col min="15870" max="15870" width="7.85546875" style="16" customWidth="1"/>
    <col min="15871" max="15871" width="9.7109375" style="16" customWidth="1"/>
    <col min="15872" max="15872" width="12.42578125" style="16" customWidth="1"/>
    <col min="15873" max="15873" width="10" style="16" customWidth="1"/>
    <col min="15874" max="15874" width="12.85546875" style="16" customWidth="1"/>
    <col min="15875" max="15875" width="9.42578125" style="16" customWidth="1"/>
    <col min="15876" max="15876" width="11.7109375" style="16" bestFit="1" customWidth="1"/>
    <col min="15877" max="15877" width="9.28515625" style="16" bestFit="1" customWidth="1"/>
    <col min="15878" max="15878" width="12.140625" style="16" customWidth="1"/>
    <col min="15879" max="16121" width="9.140625" style="16"/>
    <col min="16122" max="16122" width="10.42578125" style="16" customWidth="1"/>
    <col min="16123" max="16123" width="45.7109375" style="16" customWidth="1"/>
    <col min="16124" max="16124" width="10.5703125" style="16" customWidth="1"/>
    <col min="16125" max="16125" width="6.7109375" style="16" customWidth="1"/>
    <col min="16126" max="16126" width="7.85546875" style="16" customWidth="1"/>
    <col min="16127" max="16127" width="9.7109375" style="16" customWidth="1"/>
    <col min="16128" max="16128" width="12.42578125" style="16" customWidth="1"/>
    <col min="16129" max="16129" width="10" style="16" customWidth="1"/>
    <col min="16130" max="16130" width="12.85546875" style="16" customWidth="1"/>
    <col min="16131" max="16131" width="9.42578125" style="16" customWidth="1"/>
    <col min="16132" max="16132" width="11.7109375" style="16" bestFit="1" customWidth="1"/>
    <col min="16133" max="16133" width="9.28515625" style="16" bestFit="1" customWidth="1"/>
    <col min="16134" max="16134" width="12.140625" style="16" customWidth="1"/>
    <col min="16135" max="16384" width="9.140625" style="16"/>
  </cols>
  <sheetData>
    <row r="1" spans="3:6" s="12" customFormat="1" ht="7.5" customHeight="1" thickBot="1">
      <c r="C1" s="16" t="s">
        <v>6</v>
      </c>
      <c r="D1" s="17"/>
      <c r="E1" s="14"/>
      <c r="F1" s="15"/>
    </row>
    <row r="2" spans="3:6" s="12" customFormat="1">
      <c r="C2" s="63" t="s">
        <v>1</v>
      </c>
      <c r="D2" s="65" t="s">
        <v>2</v>
      </c>
      <c r="E2" s="67" t="s">
        <v>5</v>
      </c>
      <c r="F2" s="62" t="s">
        <v>23</v>
      </c>
    </row>
    <row r="3" spans="3:6" s="19" customFormat="1" ht="12" customHeight="1">
      <c r="C3" s="64"/>
      <c r="D3" s="66"/>
      <c r="E3" s="68"/>
      <c r="F3" s="18" t="s">
        <v>3</v>
      </c>
    </row>
    <row r="4" spans="3:6" s="23" customFormat="1" ht="15">
      <c r="C4" s="2"/>
      <c r="D4" s="52"/>
      <c r="E4" s="25"/>
      <c r="F4" s="22"/>
    </row>
    <row r="5" spans="3:6" s="23" customFormat="1" ht="15">
      <c r="C5" s="38" t="s">
        <v>24</v>
      </c>
      <c r="D5" s="52"/>
      <c r="E5" s="25"/>
      <c r="F5" s="32"/>
    </row>
    <row r="6" spans="3:6" s="23" customFormat="1" ht="15">
      <c r="C6" s="42" t="s">
        <v>25</v>
      </c>
      <c r="D6" s="52" t="s">
        <v>66</v>
      </c>
      <c r="E6" s="53">
        <v>1589.54</v>
      </c>
      <c r="F6" s="24">
        <v>3</v>
      </c>
    </row>
    <row r="7" spans="3:6" s="23" customFormat="1" ht="15">
      <c r="C7" s="42" t="s">
        <v>26</v>
      </c>
      <c r="D7" s="52" t="s">
        <v>66</v>
      </c>
      <c r="E7" s="53">
        <v>358.67</v>
      </c>
      <c r="F7" s="25">
        <v>3</v>
      </c>
    </row>
    <row r="8" spans="3:6" s="23" customFormat="1" ht="15">
      <c r="C8" s="42" t="s">
        <v>27</v>
      </c>
      <c r="D8" s="52" t="s">
        <v>66</v>
      </c>
      <c r="E8" s="53">
        <v>131.66999999999999</v>
      </c>
      <c r="F8" s="25">
        <v>3</v>
      </c>
    </row>
    <row r="9" spans="3:6" s="23" customFormat="1" ht="15">
      <c r="C9" s="39"/>
      <c r="D9" s="52"/>
      <c r="E9" s="53"/>
      <c r="F9" s="25"/>
    </row>
    <row r="10" spans="3:6" s="23" customFormat="1" ht="15">
      <c r="C10" s="38" t="s">
        <v>28</v>
      </c>
      <c r="D10" s="52"/>
      <c r="E10" s="54"/>
      <c r="F10" s="25"/>
    </row>
    <row r="11" spans="3:6" s="23" customFormat="1" ht="15">
      <c r="C11" s="44" t="s">
        <v>29</v>
      </c>
      <c r="D11" s="52" t="s">
        <v>66</v>
      </c>
      <c r="E11" s="53">
        <v>842.63</v>
      </c>
      <c r="F11" s="25">
        <v>2</v>
      </c>
    </row>
    <row r="12" spans="3:6" s="23" customFormat="1" ht="15">
      <c r="C12" s="44" t="s">
        <v>30</v>
      </c>
      <c r="D12" s="52" t="s">
        <v>66</v>
      </c>
      <c r="E12" s="53">
        <v>247</v>
      </c>
      <c r="F12" s="25">
        <v>2</v>
      </c>
    </row>
    <row r="13" spans="3:6" s="23" customFormat="1" ht="15">
      <c r="C13" s="44" t="s">
        <v>31</v>
      </c>
      <c r="D13" s="52" t="s">
        <v>66</v>
      </c>
      <c r="E13" s="53">
        <v>7534</v>
      </c>
      <c r="F13" s="25">
        <v>2</v>
      </c>
    </row>
    <row r="14" spans="3:6" s="23" customFormat="1" ht="15">
      <c r="C14" s="44" t="s">
        <v>32</v>
      </c>
      <c r="D14" s="52" t="s">
        <v>66</v>
      </c>
      <c r="E14" s="53">
        <v>106.06</v>
      </c>
      <c r="F14" s="25">
        <v>2</v>
      </c>
    </row>
    <row r="15" spans="3:6" s="23" customFormat="1" ht="15">
      <c r="C15" s="44" t="s">
        <v>33</v>
      </c>
      <c r="D15" s="52" t="s">
        <v>66</v>
      </c>
      <c r="E15" s="54">
        <v>30</v>
      </c>
      <c r="F15" s="25">
        <v>2</v>
      </c>
    </row>
    <row r="16" spans="3:6" s="23" customFormat="1" ht="15">
      <c r="C16" s="39"/>
      <c r="D16" s="52"/>
      <c r="E16" s="53"/>
      <c r="F16" s="25"/>
    </row>
    <row r="17" spans="3:6" s="23" customFormat="1" ht="15">
      <c r="C17" s="38" t="s">
        <v>34</v>
      </c>
      <c r="D17" s="52"/>
      <c r="E17" s="53"/>
      <c r="F17" s="25"/>
    </row>
    <row r="18" spans="3:6" s="23" customFormat="1" ht="15">
      <c r="C18" s="44" t="s">
        <v>29</v>
      </c>
      <c r="D18" s="52" t="s">
        <v>66</v>
      </c>
      <c r="E18" s="54">
        <v>842.63</v>
      </c>
      <c r="F18" s="25">
        <v>3.5</v>
      </c>
    </row>
    <row r="19" spans="3:6" s="23" customFormat="1" ht="15">
      <c r="C19" s="44" t="s">
        <v>30</v>
      </c>
      <c r="D19" s="52" t="s">
        <v>66</v>
      </c>
      <c r="E19" s="54">
        <v>247</v>
      </c>
      <c r="F19" s="25">
        <v>3.5</v>
      </c>
    </row>
    <row r="20" spans="3:6" s="23" customFormat="1" ht="15">
      <c r="C20" s="45" t="s">
        <v>31</v>
      </c>
      <c r="D20" s="52" t="s">
        <v>66</v>
      </c>
      <c r="E20" s="54">
        <v>7534</v>
      </c>
      <c r="F20" s="25">
        <v>3.5</v>
      </c>
    </row>
    <row r="21" spans="3:6" s="23" customFormat="1" ht="15">
      <c r="C21" s="44" t="s">
        <v>32</v>
      </c>
      <c r="D21" s="52" t="s">
        <v>66</v>
      </c>
      <c r="E21" s="54">
        <v>106.06</v>
      </c>
      <c r="F21" s="25">
        <v>3.5</v>
      </c>
    </row>
    <row r="22" spans="3:6" s="23" customFormat="1" ht="15">
      <c r="C22" s="44" t="s">
        <v>33</v>
      </c>
      <c r="D22" s="52" t="s">
        <v>66</v>
      </c>
      <c r="E22" s="54">
        <v>30</v>
      </c>
      <c r="F22" s="25">
        <v>3.5</v>
      </c>
    </row>
    <row r="23" spans="3:6" s="23" customFormat="1" ht="15">
      <c r="C23" s="5"/>
      <c r="D23" s="52"/>
      <c r="E23" s="53"/>
      <c r="F23" s="25"/>
    </row>
    <row r="24" spans="3:6" s="23" customFormat="1" ht="15">
      <c r="C24" s="38" t="s">
        <v>35</v>
      </c>
      <c r="D24" s="52"/>
      <c r="E24" s="53"/>
      <c r="F24" s="25"/>
    </row>
    <row r="25" spans="3:6" s="23" customFormat="1" ht="15">
      <c r="C25" s="44" t="s">
        <v>36</v>
      </c>
      <c r="D25" s="52" t="s">
        <v>66</v>
      </c>
      <c r="E25" s="53">
        <v>7534</v>
      </c>
      <c r="F25" s="25">
        <v>2</v>
      </c>
    </row>
    <row r="26" spans="3:6" s="23" customFormat="1" ht="15">
      <c r="C26" s="44" t="s">
        <v>37</v>
      </c>
      <c r="D26" s="52" t="s">
        <v>66</v>
      </c>
      <c r="E26" s="53">
        <v>106.06</v>
      </c>
      <c r="F26" s="25">
        <v>2</v>
      </c>
    </row>
    <row r="27" spans="3:6" s="23" customFormat="1" ht="15">
      <c r="C27" s="39"/>
      <c r="D27" s="52"/>
      <c r="E27" s="53"/>
      <c r="F27" s="25"/>
    </row>
    <row r="28" spans="3:6" s="23" customFormat="1" ht="15">
      <c r="C28" s="38" t="s">
        <v>132</v>
      </c>
      <c r="D28" s="52"/>
      <c r="E28" s="53"/>
      <c r="F28" s="25"/>
    </row>
    <row r="29" spans="3:6" s="23" customFormat="1" ht="15">
      <c r="C29" s="44" t="s">
        <v>31</v>
      </c>
      <c r="D29" s="52" t="s">
        <v>66</v>
      </c>
      <c r="E29" s="53">
        <v>7893</v>
      </c>
      <c r="F29" s="25">
        <v>0.5</v>
      </c>
    </row>
    <row r="30" spans="3:6" s="23" customFormat="1" ht="15">
      <c r="C30" s="44" t="s">
        <v>33</v>
      </c>
      <c r="D30" s="52" t="s">
        <v>66</v>
      </c>
      <c r="E30" s="53">
        <v>572</v>
      </c>
      <c r="F30" s="25">
        <v>0.5</v>
      </c>
    </row>
    <row r="31" spans="3:6" s="23" customFormat="1" ht="15">
      <c r="C31" s="44" t="s">
        <v>38</v>
      </c>
      <c r="D31" s="52" t="s">
        <v>66</v>
      </c>
      <c r="E31" s="53">
        <v>169</v>
      </c>
      <c r="F31" s="26">
        <v>0.5</v>
      </c>
    </row>
    <row r="32" spans="3:6" s="23" customFormat="1" ht="15">
      <c r="C32" s="39"/>
      <c r="D32" s="52"/>
      <c r="E32" s="53"/>
      <c r="F32" s="26"/>
    </row>
    <row r="33" spans="3:6" s="23" customFormat="1" ht="15">
      <c r="C33" s="38" t="s">
        <v>133</v>
      </c>
      <c r="D33" s="52"/>
      <c r="E33" s="39"/>
      <c r="F33" s="26"/>
    </row>
    <row r="34" spans="3:6" s="23" customFormat="1" ht="15">
      <c r="C34" s="44" t="s">
        <v>39</v>
      </c>
      <c r="D34" s="52" t="s">
        <v>16</v>
      </c>
      <c r="E34" s="53">
        <v>1373.16</v>
      </c>
      <c r="F34" s="26">
        <v>15</v>
      </c>
    </row>
    <row r="35" spans="3:6" s="23" customFormat="1" ht="15">
      <c r="C35" s="44" t="s">
        <v>40</v>
      </c>
      <c r="D35" s="52" t="s">
        <v>16</v>
      </c>
      <c r="E35" s="53">
        <v>62.01</v>
      </c>
      <c r="F35" s="26">
        <v>15</v>
      </c>
    </row>
    <row r="36" spans="3:6" s="23" customFormat="1" ht="15">
      <c r="C36" s="44" t="s">
        <v>41</v>
      </c>
      <c r="D36" s="52" t="s">
        <v>16</v>
      </c>
      <c r="E36" s="53">
        <v>117.99</v>
      </c>
      <c r="F36" s="25">
        <v>15</v>
      </c>
    </row>
    <row r="37" spans="3:6" s="23" customFormat="1" ht="15">
      <c r="C37" s="44" t="s">
        <v>42</v>
      </c>
      <c r="D37" s="52" t="s">
        <v>16</v>
      </c>
      <c r="E37" s="53">
        <v>31.33</v>
      </c>
      <c r="F37" s="25">
        <v>15</v>
      </c>
    </row>
    <row r="38" spans="3:6" s="23" customFormat="1" ht="15">
      <c r="C38" s="44" t="s">
        <v>43</v>
      </c>
      <c r="D38" s="52" t="s">
        <v>16</v>
      </c>
      <c r="E38" s="53">
        <v>1.34</v>
      </c>
      <c r="F38" s="25">
        <v>15</v>
      </c>
    </row>
    <row r="39" spans="3:6" s="23" customFormat="1" ht="15">
      <c r="C39" s="44" t="s">
        <v>44</v>
      </c>
      <c r="D39" s="52" t="s">
        <v>16</v>
      </c>
      <c r="E39" s="53">
        <v>7377.5</v>
      </c>
      <c r="F39" s="25">
        <v>15</v>
      </c>
    </row>
    <row r="40" spans="3:6" s="23" customFormat="1" ht="15">
      <c r="C40" s="44" t="s">
        <v>45</v>
      </c>
      <c r="D40" s="52" t="s">
        <v>16</v>
      </c>
      <c r="E40" s="53">
        <v>7917.13</v>
      </c>
      <c r="F40" s="25">
        <v>15</v>
      </c>
    </row>
    <row r="41" spans="3:6" s="23" customFormat="1" ht="15">
      <c r="C41" s="44" t="s">
        <v>46</v>
      </c>
      <c r="D41" s="52" t="s">
        <v>16</v>
      </c>
      <c r="E41" s="53">
        <v>204.26</v>
      </c>
      <c r="F41" s="25">
        <v>15</v>
      </c>
    </row>
    <row r="42" spans="3:6" s="23" customFormat="1" ht="15">
      <c r="C42" s="44" t="s">
        <v>47</v>
      </c>
      <c r="D42" s="52" t="s">
        <v>16</v>
      </c>
      <c r="E42" s="53">
        <v>16.600000000000001</v>
      </c>
      <c r="F42" s="25">
        <v>15</v>
      </c>
    </row>
    <row r="43" spans="3:6" s="23" customFormat="1" ht="15">
      <c r="C43" s="44" t="s">
        <v>48</v>
      </c>
      <c r="D43" s="52" t="s">
        <v>16</v>
      </c>
      <c r="E43" s="53">
        <v>104.65</v>
      </c>
      <c r="F43" s="25">
        <v>15</v>
      </c>
    </row>
    <row r="44" spans="3:6" s="23" customFormat="1" ht="15">
      <c r="C44" s="38" t="s">
        <v>49</v>
      </c>
      <c r="D44" s="52"/>
      <c r="E44" s="54"/>
      <c r="F44" s="25"/>
    </row>
    <row r="45" spans="3:6" s="23" customFormat="1" ht="15">
      <c r="C45" s="44" t="s">
        <v>50</v>
      </c>
      <c r="D45" s="52" t="s">
        <v>16</v>
      </c>
      <c r="E45" s="53">
        <v>56.66</v>
      </c>
      <c r="F45" s="25">
        <v>15</v>
      </c>
    </row>
    <row r="46" spans="3:6" s="23" customFormat="1" ht="15">
      <c r="C46" s="44" t="s">
        <v>51</v>
      </c>
      <c r="D46" s="52" t="s">
        <v>16</v>
      </c>
      <c r="E46" s="53">
        <v>258.44</v>
      </c>
      <c r="F46" s="25">
        <v>15</v>
      </c>
    </row>
    <row r="47" spans="3:6" s="23" customFormat="1" ht="15">
      <c r="C47" s="44" t="s">
        <v>52</v>
      </c>
      <c r="D47" s="52" t="s">
        <v>16</v>
      </c>
      <c r="E47" s="53">
        <v>195.1</v>
      </c>
      <c r="F47" s="25">
        <v>15</v>
      </c>
    </row>
    <row r="48" spans="3:6" s="23" customFormat="1" ht="15">
      <c r="C48" s="44" t="s">
        <v>53</v>
      </c>
      <c r="D48" s="52" t="s">
        <v>16</v>
      </c>
      <c r="E48" s="53">
        <f>11266.41</f>
        <v>11266.41</v>
      </c>
      <c r="F48" s="25">
        <v>15</v>
      </c>
    </row>
    <row r="49" spans="3:7" s="23" customFormat="1" ht="15">
      <c r="C49" s="44" t="s">
        <v>54</v>
      </c>
      <c r="D49" s="52" t="s">
        <v>16</v>
      </c>
      <c r="E49" s="53">
        <f>213.25</f>
        <v>213.25</v>
      </c>
      <c r="F49" s="25">
        <v>15</v>
      </c>
    </row>
    <row r="50" spans="3:7" s="23" customFormat="1" ht="15">
      <c r="C50" s="44" t="s">
        <v>55</v>
      </c>
      <c r="D50" s="52" t="s">
        <v>16</v>
      </c>
      <c r="E50" s="53">
        <v>2218.2399999999998</v>
      </c>
      <c r="F50" s="25">
        <v>15</v>
      </c>
    </row>
    <row r="51" spans="3:7" s="23" customFormat="1" ht="15">
      <c r="C51" s="44" t="s">
        <v>56</v>
      </c>
      <c r="D51" s="52" t="s">
        <v>16</v>
      </c>
      <c r="E51" s="53">
        <v>561.03</v>
      </c>
      <c r="F51" s="25">
        <v>15</v>
      </c>
    </row>
    <row r="52" spans="3:7" s="23" customFormat="1" ht="15">
      <c r="C52" s="44" t="s">
        <v>57</v>
      </c>
      <c r="D52" s="52" t="s">
        <v>16</v>
      </c>
      <c r="E52" s="53">
        <v>205</v>
      </c>
      <c r="F52" s="25">
        <v>15</v>
      </c>
    </row>
    <row r="53" spans="3:7" s="23" customFormat="1" ht="15">
      <c r="C53" s="44" t="s">
        <v>58</v>
      </c>
      <c r="D53" s="52" t="s">
        <v>16</v>
      </c>
      <c r="E53" s="53">
        <v>26</v>
      </c>
      <c r="F53" s="25">
        <v>15</v>
      </c>
    </row>
    <row r="54" spans="3:7" s="23" customFormat="1" ht="15">
      <c r="C54" s="44" t="s">
        <v>59</v>
      </c>
      <c r="D54" s="52" t="s">
        <v>16</v>
      </c>
      <c r="E54" s="53">
        <f>1590.24</f>
        <v>1590.24</v>
      </c>
      <c r="F54" s="25">
        <v>15</v>
      </c>
    </row>
    <row r="55" spans="3:7" s="23" customFormat="1" ht="15">
      <c r="C55" s="44" t="s">
        <v>60</v>
      </c>
      <c r="D55" s="52" t="s">
        <v>16</v>
      </c>
      <c r="E55" s="53">
        <v>625.73</v>
      </c>
      <c r="F55" s="25">
        <v>15</v>
      </c>
    </row>
    <row r="56" spans="3:7" s="23" customFormat="1" ht="15">
      <c r="C56" s="44"/>
      <c r="D56" s="52"/>
      <c r="E56" s="53"/>
      <c r="F56" s="25"/>
    </row>
    <row r="57" spans="3:7" s="23" customFormat="1" ht="15">
      <c r="C57" s="44" t="s">
        <v>61</v>
      </c>
      <c r="D57" s="52"/>
      <c r="E57" s="41" t="s">
        <v>14</v>
      </c>
      <c r="F57" s="25">
        <v>15</v>
      </c>
    </row>
    <row r="58" spans="3:7" s="28" customFormat="1" thickBot="1">
      <c r="C58" s="60" t="s">
        <v>121</v>
      </c>
      <c r="D58" s="1"/>
      <c r="E58" s="6"/>
      <c r="F58" s="7"/>
      <c r="G58" s="59"/>
    </row>
    <row r="59" spans="3:7" s="23" customFormat="1" ht="15">
      <c r="C59" s="3"/>
      <c r="D59" s="20"/>
      <c r="E59" s="21"/>
      <c r="F59" s="25"/>
    </row>
    <row r="60" spans="3:7" s="23" customFormat="1" ht="15">
      <c r="C60" s="38" t="s">
        <v>62</v>
      </c>
      <c r="D60" s="20"/>
      <c r="E60" s="21"/>
      <c r="F60" s="25"/>
    </row>
    <row r="61" spans="3:7" s="23" customFormat="1" ht="15">
      <c r="C61" s="44" t="s">
        <v>63</v>
      </c>
      <c r="D61" s="43" t="s">
        <v>15</v>
      </c>
      <c r="E61" s="53">
        <f>4031.89+6433.5+25413.85</f>
        <v>35879.24</v>
      </c>
      <c r="F61" s="55">
        <v>0.27</v>
      </c>
    </row>
    <row r="62" spans="3:7" s="23" customFormat="1" ht="15">
      <c r="C62" s="44" t="s">
        <v>30</v>
      </c>
      <c r="D62" s="43" t="s">
        <v>15</v>
      </c>
      <c r="E62" s="53">
        <f>35.93+4672.98+1648.12+1762.55+2510.52+2624.16+12477.85</f>
        <v>25732.11</v>
      </c>
      <c r="F62" s="55">
        <v>0.27</v>
      </c>
    </row>
    <row r="63" spans="3:7" s="23" customFormat="1" ht="15">
      <c r="C63" s="44" t="s">
        <v>64</v>
      </c>
      <c r="D63" s="43" t="s">
        <v>15</v>
      </c>
      <c r="E63" s="53">
        <f>8388.17+149261.71+86750.47</f>
        <v>244400.35</v>
      </c>
      <c r="F63" s="55">
        <v>0.27</v>
      </c>
    </row>
    <row r="64" spans="3:7" s="23" customFormat="1" ht="15">
      <c r="C64" s="44" t="s">
        <v>65</v>
      </c>
      <c r="D64" s="43" t="s">
        <v>15</v>
      </c>
      <c r="E64" s="53">
        <f>67</f>
        <v>67</v>
      </c>
      <c r="F64" s="55">
        <v>0.27</v>
      </c>
    </row>
    <row r="65" spans="3:6" s="23" customFormat="1" ht="15">
      <c r="C65" s="44"/>
      <c r="D65" s="43" t="s">
        <v>66</v>
      </c>
      <c r="E65" s="53">
        <f>136.71</f>
        <v>136.71</v>
      </c>
      <c r="F65" s="55">
        <v>1.3</v>
      </c>
    </row>
    <row r="66" spans="3:6" s="23" customFormat="1" ht="15">
      <c r="C66" s="44" t="s">
        <v>31</v>
      </c>
      <c r="D66" s="43" t="s">
        <v>66</v>
      </c>
      <c r="E66" s="53">
        <f>941.83+1939.67</f>
        <v>2881.5</v>
      </c>
      <c r="F66" s="55">
        <v>1.3</v>
      </c>
    </row>
    <row r="67" spans="3:6" s="23" customFormat="1" ht="15">
      <c r="C67" s="44"/>
      <c r="D67" s="43" t="s">
        <v>15</v>
      </c>
      <c r="E67" s="53">
        <v>243.94</v>
      </c>
      <c r="F67" s="55">
        <v>0.27</v>
      </c>
    </row>
    <row r="68" spans="3:6" s="23" customFormat="1" ht="15">
      <c r="C68" s="44" t="s">
        <v>43</v>
      </c>
      <c r="D68" s="43" t="s">
        <v>15</v>
      </c>
      <c r="E68" s="53">
        <f>59.15+214.29</f>
        <v>273.44</v>
      </c>
      <c r="F68" s="55">
        <v>0.27</v>
      </c>
    </row>
    <row r="69" spans="3:6" s="23" customFormat="1" ht="15">
      <c r="C69" s="44" t="s">
        <v>44</v>
      </c>
      <c r="D69" s="43" t="s">
        <v>15</v>
      </c>
      <c r="E69" s="53">
        <f>381913.69+521.14+221078.75+90599.51+354751.94+363825</f>
        <v>1412690.03</v>
      </c>
      <c r="F69" s="55">
        <v>0.27</v>
      </c>
    </row>
    <row r="70" spans="3:6" s="23" customFormat="1" ht="15">
      <c r="C70" s="44" t="s">
        <v>67</v>
      </c>
      <c r="D70" s="43" t="s">
        <v>15</v>
      </c>
      <c r="E70" s="53">
        <f>10663.37+203889.31+13688.87+203889.31+97919.31+215988.92+156695.08+399885.54</f>
        <v>1302619.71</v>
      </c>
      <c r="F70" s="55">
        <v>0.27</v>
      </c>
    </row>
    <row r="71" spans="3:6" s="23" customFormat="1" ht="15">
      <c r="C71" s="44" t="s">
        <v>46</v>
      </c>
      <c r="D71" s="43" t="s">
        <v>15</v>
      </c>
      <c r="E71" s="53">
        <f>7879.26+4199.45+4444.83+3359.14+14287.17</f>
        <v>34169.85</v>
      </c>
      <c r="F71" s="55">
        <v>0.27</v>
      </c>
    </row>
    <row r="72" spans="3:6" s="23" customFormat="1" ht="15">
      <c r="C72" s="44" t="s">
        <v>47</v>
      </c>
      <c r="D72" s="43" t="s">
        <v>15</v>
      </c>
      <c r="E72" s="53">
        <f>466.2+572.1+447.65+486.05+12208.67+37843.27</f>
        <v>52023.939999999995</v>
      </c>
      <c r="F72" s="55">
        <v>0.27</v>
      </c>
    </row>
    <row r="73" spans="3:6" s="23" customFormat="1" ht="15">
      <c r="C73" s="44"/>
      <c r="D73" s="43" t="s">
        <v>66</v>
      </c>
      <c r="E73" s="53">
        <f>65707.93+90615.73+2799.87+917.3</f>
        <v>160040.82999999996</v>
      </c>
      <c r="F73" s="55">
        <v>1.3</v>
      </c>
    </row>
    <row r="74" spans="3:6" s="23" customFormat="1" ht="15">
      <c r="C74" s="44" t="s">
        <v>48</v>
      </c>
      <c r="D74" s="43" t="s">
        <v>15</v>
      </c>
      <c r="E74" s="53">
        <f>15774.34</f>
        <v>15774.34</v>
      </c>
      <c r="F74" s="55">
        <v>0.27</v>
      </c>
    </row>
    <row r="75" spans="3:6" s="23" customFormat="1" ht="15">
      <c r="C75" s="38" t="s">
        <v>68</v>
      </c>
      <c r="D75" s="40"/>
      <c r="E75" s="53"/>
      <c r="F75" s="55"/>
    </row>
    <row r="76" spans="3:6" s="23" customFormat="1" ht="15">
      <c r="C76" s="44" t="s">
        <v>69</v>
      </c>
      <c r="D76" s="43" t="s">
        <v>15</v>
      </c>
      <c r="E76" s="53">
        <f>1816.22+2973.02+822.34+1191.59+143.44</f>
        <v>6946.61</v>
      </c>
      <c r="F76" s="55">
        <v>0.27</v>
      </c>
    </row>
    <row r="77" spans="3:6" s="23" customFormat="1" ht="15">
      <c r="C77" s="44" t="s">
        <v>70</v>
      </c>
      <c r="D77" s="43" t="s">
        <v>15</v>
      </c>
      <c r="E77" s="53">
        <f>34223.23+39250.58+12143.14</f>
        <v>85616.95</v>
      </c>
      <c r="F77" s="55">
        <v>0.27</v>
      </c>
    </row>
    <row r="78" spans="3:6" s="23" customFormat="1" ht="15">
      <c r="C78" s="44" t="s">
        <v>71</v>
      </c>
      <c r="D78" s="43" t="s">
        <v>66</v>
      </c>
      <c r="E78" s="53">
        <f>1609.15+1556.59</f>
        <v>3165.74</v>
      </c>
      <c r="F78" s="55">
        <v>1.3</v>
      </c>
    </row>
    <row r="79" spans="3:6" s="23" customFormat="1" ht="15">
      <c r="C79" s="44"/>
      <c r="D79" s="43" t="s">
        <v>15</v>
      </c>
      <c r="E79" s="53">
        <f>230.64+485.92</f>
        <v>716.56</v>
      </c>
      <c r="F79" s="55">
        <v>0.27</v>
      </c>
    </row>
    <row r="80" spans="3:6" s="23" customFormat="1" ht="15">
      <c r="C80" s="44" t="s">
        <v>27</v>
      </c>
      <c r="D80" s="43" t="s">
        <v>15</v>
      </c>
      <c r="E80" s="53">
        <f>77766.3+4406.81+177519.96</f>
        <v>259693.07</v>
      </c>
      <c r="F80" s="55">
        <v>0.27</v>
      </c>
    </row>
    <row r="81" spans="3:6" s="23" customFormat="1" ht="15">
      <c r="C81" s="44" t="s">
        <v>56</v>
      </c>
      <c r="D81" s="43" t="s">
        <v>15</v>
      </c>
      <c r="E81" s="53">
        <f>83140.29</f>
        <v>83140.289999999994</v>
      </c>
      <c r="F81" s="55">
        <v>0.27</v>
      </c>
    </row>
    <row r="82" spans="3:6" s="23" customFormat="1" ht="15">
      <c r="C82" s="44" t="s">
        <v>57</v>
      </c>
      <c r="D82" s="43" t="s">
        <v>15</v>
      </c>
      <c r="E82" s="53">
        <f>33397+786</f>
        <v>34183</v>
      </c>
      <c r="F82" s="55">
        <v>0.27</v>
      </c>
    </row>
    <row r="83" spans="3:6" s="23" customFormat="1" ht="15">
      <c r="C83" s="44" t="s">
        <v>58</v>
      </c>
      <c r="D83" s="43" t="s">
        <v>15</v>
      </c>
      <c r="E83" s="53">
        <f>1486+458</f>
        <v>1944</v>
      </c>
      <c r="F83" s="55">
        <v>0.27</v>
      </c>
    </row>
    <row r="84" spans="3:6" s="23" customFormat="1" ht="15">
      <c r="C84" s="44" t="s">
        <v>72</v>
      </c>
      <c r="D84" s="43" t="s">
        <v>66</v>
      </c>
      <c r="E84" s="53">
        <v>29308.07</v>
      </c>
      <c r="F84" s="55">
        <v>0.9</v>
      </c>
    </row>
    <row r="85" spans="3:6" s="23" customFormat="1" ht="15">
      <c r="C85" s="44" t="s">
        <v>73</v>
      </c>
      <c r="D85" s="43" t="s">
        <v>74</v>
      </c>
      <c r="E85" s="53">
        <f>35875.84+19619.47+27884.84</f>
        <v>83380.149999999994</v>
      </c>
      <c r="F85" s="25">
        <v>0.27</v>
      </c>
    </row>
    <row r="86" spans="3:6" s="23" customFormat="1" ht="15">
      <c r="C86" s="3"/>
      <c r="D86" s="43"/>
      <c r="E86" s="56"/>
      <c r="F86" s="57"/>
    </row>
    <row r="87" spans="3:6" s="28" customFormat="1" thickBot="1">
      <c r="C87" s="60" t="s">
        <v>122</v>
      </c>
      <c r="D87" s="1"/>
      <c r="E87" s="6"/>
      <c r="F87" s="7"/>
    </row>
    <row r="88" spans="3:6" s="23" customFormat="1" ht="15">
      <c r="C88" s="3"/>
      <c r="D88" s="21"/>
      <c r="E88" s="58"/>
      <c r="F88" s="27"/>
    </row>
    <row r="89" spans="3:6" s="23" customFormat="1" ht="15">
      <c r="C89" s="47" t="s">
        <v>75</v>
      </c>
      <c r="D89" s="21"/>
      <c r="E89" s="25"/>
      <c r="F89" s="27"/>
    </row>
    <row r="90" spans="3:6" s="23" customFormat="1" ht="15">
      <c r="C90" s="48" t="s">
        <v>76</v>
      </c>
      <c r="D90" s="52" t="s">
        <v>66</v>
      </c>
      <c r="E90" s="53">
        <v>1915.19</v>
      </c>
      <c r="F90" s="46">
        <v>14.8</v>
      </c>
    </row>
    <row r="91" spans="3:6" s="23" customFormat="1" ht="15">
      <c r="C91" s="48" t="s">
        <v>77</v>
      </c>
      <c r="D91" s="52" t="s">
        <v>66</v>
      </c>
      <c r="E91" s="53">
        <v>439.44</v>
      </c>
      <c r="F91" s="46">
        <v>14.8</v>
      </c>
    </row>
    <row r="92" spans="3:6" s="23" customFormat="1" ht="15">
      <c r="C92" s="48" t="s">
        <v>78</v>
      </c>
      <c r="D92" s="52" t="s">
        <v>66</v>
      </c>
      <c r="E92" s="53">
        <v>1334.59</v>
      </c>
      <c r="F92" s="46">
        <v>14.8</v>
      </c>
    </row>
    <row r="93" spans="3:6" s="23" customFormat="1" ht="15">
      <c r="C93" s="48" t="s">
        <v>79</v>
      </c>
      <c r="D93" s="52" t="s">
        <v>66</v>
      </c>
      <c r="E93" s="53">
        <v>4238.1000000000004</v>
      </c>
      <c r="F93" s="46">
        <v>14.8</v>
      </c>
    </row>
    <row r="94" spans="3:6" s="23" customFormat="1" ht="15">
      <c r="C94" s="48" t="s">
        <v>80</v>
      </c>
      <c r="D94" s="52" t="s">
        <v>66</v>
      </c>
      <c r="E94" s="53">
        <v>21957.3</v>
      </c>
      <c r="F94" s="46">
        <v>14.8</v>
      </c>
    </row>
    <row r="95" spans="3:6" s="23" customFormat="1" ht="15">
      <c r="C95" s="48" t="s">
        <v>81</v>
      </c>
      <c r="D95" s="52" t="s">
        <v>66</v>
      </c>
      <c r="E95" s="53">
        <v>2132.3000000000002</v>
      </c>
      <c r="F95" s="46">
        <v>14.8</v>
      </c>
    </row>
    <row r="96" spans="3:6" s="23" customFormat="1" ht="15">
      <c r="C96" s="48" t="s">
        <v>82</v>
      </c>
      <c r="D96" s="52" t="s">
        <v>66</v>
      </c>
      <c r="E96" s="53">
        <v>147</v>
      </c>
      <c r="F96" s="46">
        <v>14.8</v>
      </c>
    </row>
    <row r="97" spans="3:6" s="23" customFormat="1" ht="15">
      <c r="C97" s="42" t="s">
        <v>83</v>
      </c>
      <c r="D97" s="52" t="s">
        <v>66</v>
      </c>
      <c r="E97" s="53">
        <v>28591.06</v>
      </c>
      <c r="F97" s="46">
        <v>14.8</v>
      </c>
    </row>
    <row r="98" spans="3:6" s="23" customFormat="1" ht="15">
      <c r="C98" s="42" t="s">
        <v>84</v>
      </c>
      <c r="D98" s="52" t="s">
        <v>66</v>
      </c>
      <c r="E98" s="53">
        <v>1303.8399999999999</v>
      </c>
      <c r="F98" s="46">
        <v>14.8</v>
      </c>
    </row>
    <row r="99" spans="3:6" s="23" customFormat="1" ht="15">
      <c r="C99" s="44"/>
      <c r="D99" s="52"/>
      <c r="E99" s="25"/>
      <c r="F99" s="27"/>
    </row>
    <row r="100" spans="3:6" s="23" customFormat="1" ht="15">
      <c r="C100" s="49" t="s">
        <v>98</v>
      </c>
      <c r="D100" s="52"/>
      <c r="E100" s="25"/>
      <c r="F100" s="27"/>
    </row>
    <row r="101" spans="3:6" s="23" customFormat="1" ht="15">
      <c r="C101" s="47" t="s">
        <v>99</v>
      </c>
      <c r="D101" s="52"/>
      <c r="E101" s="25"/>
      <c r="F101" s="27"/>
    </row>
    <row r="102" spans="3:6" s="23" customFormat="1" ht="15">
      <c r="C102" s="48" t="s">
        <v>85</v>
      </c>
      <c r="D102" s="52" t="s">
        <v>66</v>
      </c>
      <c r="E102" s="53">
        <v>33.51</v>
      </c>
      <c r="F102" s="46">
        <v>11</v>
      </c>
    </row>
    <row r="103" spans="3:6" s="23" customFormat="1" ht="15">
      <c r="C103" s="48" t="s">
        <v>86</v>
      </c>
      <c r="D103" s="52" t="s">
        <v>66</v>
      </c>
      <c r="E103" s="53">
        <v>50760.97</v>
      </c>
      <c r="F103" s="46">
        <v>11</v>
      </c>
    </row>
    <row r="104" spans="3:6" s="23" customFormat="1" ht="15">
      <c r="C104" s="42" t="s">
        <v>87</v>
      </c>
      <c r="D104" s="52" t="s">
        <v>66</v>
      </c>
      <c r="E104" s="53">
        <v>1255.1600000000001</v>
      </c>
      <c r="F104" s="46">
        <v>11</v>
      </c>
    </row>
    <row r="105" spans="3:6" s="23" customFormat="1" ht="15">
      <c r="C105" s="42" t="s">
        <v>88</v>
      </c>
      <c r="D105" s="52" t="s">
        <v>66</v>
      </c>
      <c r="E105" s="53">
        <v>18788.36</v>
      </c>
      <c r="F105" s="46">
        <v>11</v>
      </c>
    </row>
    <row r="106" spans="3:6" s="23" customFormat="1" ht="15">
      <c r="C106" s="42" t="s">
        <v>89</v>
      </c>
      <c r="D106" s="52" t="s">
        <v>66</v>
      </c>
      <c r="E106" s="53">
        <v>3741</v>
      </c>
      <c r="F106" s="46">
        <v>11</v>
      </c>
    </row>
    <row r="107" spans="3:6" s="23" customFormat="1" ht="15">
      <c r="C107" s="42" t="s">
        <v>90</v>
      </c>
      <c r="D107" s="52" t="s">
        <v>66</v>
      </c>
      <c r="E107" s="53">
        <v>3463</v>
      </c>
      <c r="F107" s="46">
        <v>11</v>
      </c>
    </row>
    <row r="108" spans="3:6" s="23" customFormat="1" ht="15">
      <c r="C108" s="44"/>
      <c r="D108" s="52"/>
      <c r="E108" s="25"/>
      <c r="F108" s="27"/>
    </row>
    <row r="109" spans="3:6" s="23" customFormat="1" ht="15">
      <c r="C109" s="47" t="s">
        <v>100</v>
      </c>
      <c r="D109" s="52"/>
      <c r="E109" s="25"/>
      <c r="F109" s="27"/>
    </row>
    <row r="110" spans="3:6" s="23" customFormat="1" ht="15">
      <c r="C110" s="48" t="s">
        <v>91</v>
      </c>
      <c r="D110" s="52" t="s">
        <v>66</v>
      </c>
      <c r="E110" s="53">
        <v>50940</v>
      </c>
      <c r="F110" s="46">
        <v>11</v>
      </c>
    </row>
    <row r="111" spans="3:6" s="23" customFormat="1" ht="15">
      <c r="C111" s="48"/>
      <c r="D111" s="52"/>
      <c r="E111" s="25"/>
      <c r="F111" s="27"/>
    </row>
    <row r="112" spans="3:6" s="23" customFormat="1" ht="15">
      <c r="C112" s="50" t="s">
        <v>92</v>
      </c>
      <c r="D112" s="52"/>
      <c r="E112" s="25"/>
      <c r="F112" s="27"/>
    </row>
    <row r="113" spans="3:6" s="23" customFormat="1" ht="15">
      <c r="C113" s="42" t="s">
        <v>93</v>
      </c>
      <c r="D113" s="52" t="s">
        <v>66</v>
      </c>
      <c r="E113" s="53">
        <v>1502.47</v>
      </c>
      <c r="F113" s="46">
        <v>11</v>
      </c>
    </row>
    <row r="114" spans="3:6" s="23" customFormat="1" ht="15">
      <c r="C114" s="42" t="s">
        <v>94</v>
      </c>
      <c r="D114" s="52" t="s">
        <v>66</v>
      </c>
      <c r="E114" s="53">
        <v>2674.81</v>
      </c>
      <c r="F114" s="46">
        <v>11</v>
      </c>
    </row>
    <row r="115" spans="3:6" s="23" customFormat="1" ht="15">
      <c r="C115" s="42" t="s">
        <v>95</v>
      </c>
      <c r="D115" s="52" t="s">
        <v>66</v>
      </c>
      <c r="E115" s="53">
        <v>692.09</v>
      </c>
      <c r="F115" s="51">
        <v>11</v>
      </c>
    </row>
    <row r="116" spans="3:6" s="23" customFormat="1" ht="15">
      <c r="C116" s="42" t="s">
        <v>96</v>
      </c>
      <c r="D116" s="52" t="s">
        <v>66</v>
      </c>
      <c r="E116" s="53">
        <v>46915.03</v>
      </c>
      <c r="F116" s="51">
        <v>11</v>
      </c>
    </row>
    <row r="117" spans="3:6" s="23" customFormat="1" ht="15">
      <c r="C117" s="42" t="s">
        <v>97</v>
      </c>
      <c r="D117" s="52" t="s">
        <v>66</v>
      </c>
      <c r="E117" s="53">
        <v>338</v>
      </c>
      <c r="F117" s="51">
        <v>11</v>
      </c>
    </row>
    <row r="118" spans="3:6" s="23" customFormat="1" ht="15">
      <c r="C118" s="42" t="s">
        <v>101</v>
      </c>
      <c r="D118" s="52" t="s">
        <v>66</v>
      </c>
      <c r="E118" s="53">
        <f>21303.75</f>
        <v>21303.75</v>
      </c>
      <c r="F118" s="51">
        <v>11</v>
      </c>
    </row>
    <row r="119" spans="3:6" s="23" customFormat="1" ht="15">
      <c r="C119" s="42"/>
      <c r="D119" s="52"/>
      <c r="E119" s="25"/>
      <c r="F119" s="27"/>
    </row>
    <row r="120" spans="3:6" s="23" customFormat="1" ht="15">
      <c r="C120" s="47" t="s">
        <v>102</v>
      </c>
      <c r="D120" s="52"/>
      <c r="E120" s="25"/>
      <c r="F120" s="27"/>
    </row>
    <row r="121" spans="3:6" s="23" customFormat="1" ht="15">
      <c r="C121" s="42" t="s">
        <v>103</v>
      </c>
      <c r="D121" s="52" t="s">
        <v>66</v>
      </c>
      <c r="E121" s="53">
        <f>17897.24*2</f>
        <v>35794.480000000003</v>
      </c>
      <c r="F121" s="51">
        <v>10.7</v>
      </c>
    </row>
    <row r="122" spans="3:6" s="23" customFormat="1" ht="15">
      <c r="C122" s="3"/>
      <c r="D122" s="20"/>
      <c r="E122" s="21"/>
      <c r="F122" s="25"/>
    </row>
    <row r="123" spans="3:6" s="28" customFormat="1" thickBot="1">
      <c r="C123" s="60" t="s">
        <v>123</v>
      </c>
      <c r="D123" s="1"/>
      <c r="E123" s="6"/>
      <c r="F123" s="7"/>
    </row>
    <row r="124" spans="3:6" s="23" customFormat="1" ht="15">
      <c r="C124" s="4"/>
      <c r="D124" s="52"/>
      <c r="E124" s="58"/>
      <c r="F124" s="25"/>
    </row>
    <row r="125" spans="3:6" s="23" customFormat="1" ht="15">
      <c r="C125" s="50" t="s">
        <v>104</v>
      </c>
      <c r="D125" s="52"/>
      <c r="E125" s="25"/>
      <c r="F125" s="25"/>
    </row>
    <row r="126" spans="3:6" s="23" customFormat="1" ht="15">
      <c r="C126" s="50" t="s">
        <v>105</v>
      </c>
      <c r="D126" s="52"/>
      <c r="E126" s="25"/>
      <c r="F126" s="25"/>
    </row>
    <row r="127" spans="3:6" s="23" customFormat="1" ht="15">
      <c r="C127" s="42" t="s">
        <v>134</v>
      </c>
      <c r="D127" s="52" t="s">
        <v>66</v>
      </c>
      <c r="E127" s="53">
        <f>11306.52+3420.88+2633.9</f>
        <v>17361.300000000003</v>
      </c>
      <c r="F127" s="25">
        <v>8.5</v>
      </c>
    </row>
    <row r="128" spans="3:6" s="23" customFormat="1" ht="15">
      <c r="C128" s="42" t="s">
        <v>135</v>
      </c>
      <c r="D128" s="52" t="s">
        <v>66</v>
      </c>
      <c r="E128" s="53">
        <f>100.9</f>
        <v>100.9</v>
      </c>
      <c r="F128" s="25">
        <v>17</v>
      </c>
    </row>
    <row r="129" spans="3:6" s="23" customFormat="1" ht="15">
      <c r="C129" s="42" t="s">
        <v>136</v>
      </c>
      <c r="D129" s="52" t="s">
        <v>66</v>
      </c>
      <c r="E129" s="53">
        <f>6100.94</f>
        <v>6100.94</v>
      </c>
      <c r="F129" s="25">
        <v>8.5</v>
      </c>
    </row>
    <row r="130" spans="3:6" s="23" customFormat="1" ht="15">
      <c r="C130" s="42" t="s">
        <v>137</v>
      </c>
      <c r="D130" s="52" t="s">
        <v>66</v>
      </c>
      <c r="E130" s="53">
        <f>842.44</f>
        <v>842.44</v>
      </c>
      <c r="F130" s="25">
        <v>17</v>
      </c>
    </row>
    <row r="131" spans="3:6" s="23" customFormat="1" ht="15">
      <c r="C131" s="42"/>
      <c r="D131" s="52"/>
      <c r="E131" s="25"/>
      <c r="F131" s="25"/>
    </row>
    <row r="132" spans="3:6" s="23" customFormat="1" ht="15">
      <c r="C132" s="50" t="s">
        <v>106</v>
      </c>
      <c r="D132" s="52"/>
      <c r="E132" s="25"/>
      <c r="F132" s="25"/>
    </row>
    <row r="133" spans="3:6" s="23" customFormat="1" ht="15">
      <c r="C133" s="42" t="s">
        <v>107</v>
      </c>
      <c r="D133" s="52" t="s">
        <v>4</v>
      </c>
      <c r="E133" s="53">
        <v>228</v>
      </c>
      <c r="F133" s="25">
        <v>15</v>
      </c>
    </row>
    <row r="134" spans="3:6" s="23" customFormat="1" ht="15">
      <c r="C134" s="42" t="s">
        <v>108</v>
      </c>
      <c r="D134" s="52" t="s">
        <v>4</v>
      </c>
      <c r="E134" s="53">
        <v>4</v>
      </c>
      <c r="F134" s="25">
        <v>15</v>
      </c>
    </row>
    <row r="135" spans="3:6" s="23" customFormat="1" ht="15">
      <c r="C135" s="42" t="s">
        <v>109</v>
      </c>
      <c r="D135" s="52" t="s">
        <v>4</v>
      </c>
      <c r="E135" s="53">
        <v>222</v>
      </c>
      <c r="F135" s="25">
        <v>15</v>
      </c>
    </row>
    <row r="136" spans="3:6" s="23" customFormat="1" ht="15">
      <c r="C136" s="42" t="s">
        <v>110</v>
      </c>
      <c r="D136" s="52" t="s">
        <v>4</v>
      </c>
      <c r="E136" s="53">
        <v>360</v>
      </c>
      <c r="F136" s="25">
        <v>20</v>
      </c>
    </row>
    <row r="137" spans="3:6" s="23" customFormat="1" ht="15">
      <c r="C137" s="42" t="s">
        <v>111</v>
      </c>
      <c r="D137" s="52" t="s">
        <v>4</v>
      </c>
      <c r="E137" s="53">
        <v>554</v>
      </c>
      <c r="F137" s="25">
        <v>15</v>
      </c>
    </row>
    <row r="138" spans="3:6" s="23" customFormat="1" ht="15">
      <c r="C138" s="42" t="s">
        <v>112</v>
      </c>
      <c r="D138" s="52" t="s">
        <v>4</v>
      </c>
      <c r="E138" s="53">
        <v>80</v>
      </c>
      <c r="F138" s="25">
        <v>15</v>
      </c>
    </row>
    <row r="139" spans="3:6" s="23" customFormat="1" ht="15">
      <c r="C139" s="42" t="s">
        <v>113</v>
      </c>
      <c r="D139" s="52" t="s">
        <v>4</v>
      </c>
      <c r="E139" s="53">
        <v>79</v>
      </c>
      <c r="F139" s="25">
        <v>15</v>
      </c>
    </row>
    <row r="140" spans="3:6" s="23" customFormat="1" ht="15">
      <c r="C140" s="42" t="s">
        <v>114</v>
      </c>
      <c r="D140" s="52" t="s">
        <v>4</v>
      </c>
      <c r="E140" s="53">
        <v>6</v>
      </c>
      <c r="F140" s="25">
        <v>15</v>
      </c>
    </row>
    <row r="141" spans="3:6" s="23" customFormat="1" ht="15">
      <c r="C141" s="42" t="s">
        <v>115</v>
      </c>
      <c r="D141" s="52" t="s">
        <v>4</v>
      </c>
      <c r="E141" s="53">
        <v>76</v>
      </c>
      <c r="F141" s="25">
        <v>20</v>
      </c>
    </row>
    <row r="142" spans="3:6" s="23" customFormat="1" ht="15">
      <c r="C142" s="42" t="s">
        <v>116</v>
      </c>
      <c r="D142" s="52" t="s">
        <v>4</v>
      </c>
      <c r="E142" s="53">
        <v>1</v>
      </c>
      <c r="F142" s="25">
        <v>20</v>
      </c>
    </row>
    <row r="143" spans="3:6" s="23" customFormat="1" ht="15">
      <c r="C143" s="42" t="s">
        <v>117</v>
      </c>
      <c r="D143" s="52" t="s">
        <v>4</v>
      </c>
      <c r="E143" s="53">
        <v>1</v>
      </c>
      <c r="F143" s="25">
        <v>15</v>
      </c>
    </row>
    <row r="144" spans="3:6" s="23" customFormat="1" ht="15">
      <c r="C144" s="42" t="s">
        <v>118</v>
      </c>
      <c r="D144" s="52" t="s">
        <v>4</v>
      </c>
      <c r="E144" s="53">
        <v>1071</v>
      </c>
      <c r="F144" s="25">
        <v>15</v>
      </c>
    </row>
    <row r="145" spans="3:6" s="23" customFormat="1" ht="15">
      <c r="C145" s="42" t="s">
        <v>119</v>
      </c>
      <c r="D145" s="52" t="s">
        <v>4</v>
      </c>
      <c r="E145" s="53">
        <v>554</v>
      </c>
      <c r="F145" s="25">
        <v>15</v>
      </c>
    </row>
    <row r="146" spans="3:6" s="23" customFormat="1" ht="15">
      <c r="C146" s="42" t="s">
        <v>120</v>
      </c>
      <c r="D146" s="52" t="s">
        <v>4</v>
      </c>
      <c r="E146" s="53">
        <v>16</v>
      </c>
      <c r="F146" s="25">
        <v>15</v>
      </c>
    </row>
    <row r="147" spans="3:6" s="23" customFormat="1" ht="15">
      <c r="C147" s="42"/>
      <c r="D147" s="52"/>
      <c r="E147" s="53"/>
      <c r="F147" s="25"/>
    </row>
    <row r="148" spans="3:6" s="23" customFormat="1" ht="15">
      <c r="C148" s="61" t="s">
        <v>138</v>
      </c>
      <c r="D148" s="52"/>
      <c r="E148" s="53"/>
      <c r="F148" s="25"/>
    </row>
    <row r="149" spans="3:6" s="23" customFormat="1" ht="15">
      <c r="C149" s="42" t="s">
        <v>139</v>
      </c>
      <c r="D149" s="52" t="s">
        <v>141</v>
      </c>
      <c r="E149" s="41" t="s">
        <v>14</v>
      </c>
      <c r="F149" s="25">
        <v>45</v>
      </c>
    </row>
    <row r="150" spans="3:6" s="23" customFormat="1" ht="15">
      <c r="C150" s="42" t="s">
        <v>140</v>
      </c>
      <c r="D150" s="52" t="s">
        <v>141</v>
      </c>
      <c r="E150" s="41" t="s">
        <v>14</v>
      </c>
      <c r="F150" s="25">
        <v>60</v>
      </c>
    </row>
    <row r="151" spans="3:6" s="23" customFormat="1" ht="15">
      <c r="C151" s="42"/>
      <c r="D151" s="52"/>
      <c r="E151" s="53"/>
      <c r="F151" s="25"/>
    </row>
    <row r="152" spans="3:6" s="23" customFormat="1" ht="15">
      <c r="C152" s="61" t="s">
        <v>142</v>
      </c>
      <c r="D152" s="52" t="s">
        <v>66</v>
      </c>
      <c r="E152" s="41" t="s">
        <v>14</v>
      </c>
      <c r="F152" s="25">
        <f>1.5*10.76391</f>
        <v>16.145865000000001</v>
      </c>
    </row>
    <row r="153" spans="3:6" s="23" customFormat="1" ht="15">
      <c r="C153" s="42"/>
      <c r="D153" s="52"/>
      <c r="E153" s="53"/>
      <c r="F153" s="25"/>
    </row>
    <row r="154" spans="3:6" s="28" customFormat="1" thickBot="1">
      <c r="C154" s="60" t="s">
        <v>124</v>
      </c>
      <c r="D154" s="1"/>
      <c r="E154" s="6"/>
      <c r="F154" s="7"/>
    </row>
    <row r="155" spans="3:6" s="28" customFormat="1" thickBot="1">
      <c r="C155" s="60" t="s">
        <v>131</v>
      </c>
      <c r="D155" s="1"/>
      <c r="E155" s="6"/>
      <c r="F155" s="7"/>
    </row>
    <row r="157" spans="3:6">
      <c r="C157" s="33" t="s">
        <v>20</v>
      </c>
      <c r="D157" s="33"/>
    </row>
    <row r="158" spans="3:6">
      <c r="C158" s="33"/>
      <c r="D158" s="33"/>
    </row>
    <row r="159" spans="3:6">
      <c r="C159" s="33"/>
      <c r="D159" s="33"/>
    </row>
    <row r="160" spans="3:6">
      <c r="C160" s="33"/>
      <c r="D160" s="33"/>
    </row>
    <row r="161" spans="3:4">
      <c r="C161" s="33"/>
      <c r="D161" s="33"/>
    </row>
    <row r="162" spans="3:4">
      <c r="C162" s="33" t="s">
        <v>21</v>
      </c>
      <c r="D162" s="33"/>
    </row>
    <row r="163" spans="3:4">
      <c r="C163" s="33" t="s">
        <v>22</v>
      </c>
      <c r="D163" s="33"/>
    </row>
    <row r="164" spans="3:4">
      <c r="C164" s="33" t="s">
        <v>128</v>
      </c>
      <c r="D164" s="33"/>
    </row>
    <row r="165" spans="3:4">
      <c r="C165" s="33"/>
      <c r="D165" s="33"/>
    </row>
  </sheetData>
  <mergeCells count="3">
    <mergeCell ref="C2:C3"/>
    <mergeCell ref="D2:D3"/>
    <mergeCell ref="E2:E3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29"/>
  <sheetViews>
    <sheetView zoomScaleNormal="100" zoomScaleSheetLayoutView="100" workbookViewId="0">
      <selection activeCell="B15" sqref="B15"/>
    </sheetView>
  </sheetViews>
  <sheetFormatPr defaultRowHeight="15.75"/>
  <cols>
    <col min="1" max="1" width="9.140625" style="33"/>
    <col min="2" max="2" width="36.140625" style="33" customWidth="1"/>
    <col min="3" max="3" width="33.28515625" style="33" customWidth="1"/>
    <col min="4" max="4" width="40.5703125" style="33" customWidth="1"/>
    <col min="5" max="16384" width="9.140625" style="33"/>
  </cols>
  <sheetData>
    <row r="1" spans="1:4">
      <c r="A1" s="8" t="s">
        <v>11</v>
      </c>
      <c r="B1" s="9" t="s">
        <v>12</v>
      </c>
      <c r="C1" s="10"/>
      <c r="D1" s="11"/>
    </row>
    <row r="2" spans="1:4">
      <c r="A2" s="8"/>
      <c r="B2" s="9" t="s">
        <v>7</v>
      </c>
      <c r="C2" s="10"/>
      <c r="D2" s="11"/>
    </row>
    <row r="3" spans="1:4">
      <c r="A3" s="8"/>
      <c r="B3" s="9" t="s">
        <v>8</v>
      </c>
      <c r="C3" s="10"/>
      <c r="D3" s="11"/>
    </row>
    <row r="4" spans="1:4">
      <c r="A4" s="8"/>
      <c r="B4" s="9" t="s">
        <v>9</v>
      </c>
      <c r="C4" s="10"/>
      <c r="D4" s="11"/>
    </row>
    <row r="5" spans="1:4">
      <c r="A5" s="8"/>
      <c r="B5" s="9" t="s">
        <v>10</v>
      </c>
      <c r="C5" s="10"/>
      <c r="D5" s="11"/>
    </row>
    <row r="6" spans="1:4">
      <c r="A6" s="8" t="s">
        <v>13</v>
      </c>
      <c r="B6" s="13" t="s">
        <v>125</v>
      </c>
      <c r="C6" s="10"/>
    </row>
    <row r="8" spans="1:4">
      <c r="A8" s="34" t="s">
        <v>0</v>
      </c>
      <c r="B8" s="34" t="s">
        <v>17</v>
      </c>
      <c r="C8" s="34" t="s">
        <v>18</v>
      </c>
      <c r="D8" s="34" t="s">
        <v>19</v>
      </c>
    </row>
    <row r="9" spans="1:4">
      <c r="A9" s="35">
        <v>1</v>
      </c>
      <c r="B9" s="35" t="s">
        <v>126</v>
      </c>
      <c r="C9" s="35"/>
      <c r="D9" s="36" t="s">
        <v>127</v>
      </c>
    </row>
    <row r="10" spans="1:4">
      <c r="A10" s="35">
        <v>2</v>
      </c>
      <c r="B10" s="35" t="s">
        <v>129</v>
      </c>
      <c r="C10" s="35"/>
      <c r="D10" s="36" t="s">
        <v>130</v>
      </c>
    </row>
    <row r="11" spans="1:4">
      <c r="A11" s="35"/>
      <c r="B11" s="35"/>
      <c r="C11" s="35"/>
      <c r="D11" s="36"/>
    </row>
    <row r="12" spans="1:4">
      <c r="A12" s="35"/>
      <c r="B12" s="35"/>
      <c r="C12" s="35"/>
      <c r="D12" s="36"/>
    </row>
    <row r="13" spans="1:4">
      <c r="A13" s="35"/>
      <c r="B13" s="35"/>
      <c r="C13" s="35"/>
      <c r="D13" s="35"/>
    </row>
    <row r="14" spans="1:4">
      <c r="A14" s="35"/>
      <c r="B14" s="35"/>
      <c r="C14" s="35"/>
      <c r="D14" s="35"/>
    </row>
    <row r="15" spans="1:4">
      <c r="A15" s="35"/>
      <c r="B15" s="35"/>
      <c r="C15" s="35"/>
      <c r="D15" s="35"/>
    </row>
    <row r="16" spans="1:4">
      <c r="A16" s="35"/>
      <c r="B16" s="35"/>
      <c r="C16" s="35"/>
      <c r="D16" s="35"/>
    </row>
    <row r="17" spans="1:4">
      <c r="A17" s="35"/>
      <c r="B17" s="35"/>
      <c r="C17" s="35"/>
      <c r="D17" s="35"/>
    </row>
    <row r="18" spans="1:4">
      <c r="A18" s="35"/>
      <c r="B18" s="35"/>
      <c r="C18" s="35"/>
      <c r="D18" s="35"/>
    </row>
    <row r="19" spans="1:4">
      <c r="A19" s="35"/>
      <c r="B19" s="35"/>
      <c r="C19" s="35"/>
      <c r="D19" s="35"/>
    </row>
    <row r="20" spans="1:4">
      <c r="A20" s="37"/>
      <c r="B20" s="37"/>
      <c r="C20" s="37"/>
      <c r="D20" s="37"/>
    </row>
    <row r="22" spans="1:4">
      <c r="B22" s="33" t="s">
        <v>20</v>
      </c>
    </row>
    <row r="27" spans="1:4">
      <c r="B27" s="33" t="s">
        <v>21</v>
      </c>
    </row>
    <row r="28" spans="1:4">
      <c r="B28" s="33" t="s">
        <v>22</v>
      </c>
    </row>
    <row r="29" spans="1:4">
      <c r="B29" s="33" t="s">
        <v>128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RC Crew</vt:lpstr>
      <vt:lpstr>Drwg List</vt:lpstr>
      <vt:lpstr>Sheet3</vt:lpstr>
      <vt:lpstr>'RC Crew'!Print_Area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DB15Z1S</dc:creator>
  <cp:lastModifiedBy>Tan Lay Ming</cp:lastModifiedBy>
  <cp:lastPrinted>2013-01-14T07:00:28Z</cp:lastPrinted>
  <dcterms:created xsi:type="dcterms:W3CDTF">2010-09-22T01:11:00Z</dcterms:created>
  <dcterms:modified xsi:type="dcterms:W3CDTF">2013-09-30T09:17:03Z</dcterms:modified>
</cp:coreProperties>
</file>