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30" windowWidth="18195" windowHeight="11310"/>
  </bookViews>
  <sheets>
    <sheet name="Pond (2)" sheetId="1" r:id="rId1"/>
  </sheets>
  <calcPr calcId="145621"/>
</workbook>
</file>

<file path=xl/calcChain.xml><?xml version="1.0" encoding="utf-8"?>
<calcChain xmlns="http://schemas.openxmlformats.org/spreadsheetml/2006/main">
  <c r="H78" i="1" l="1"/>
  <c r="G78" i="1"/>
  <c r="H76" i="1"/>
  <c r="G76" i="1"/>
  <c r="H73" i="1"/>
  <c r="G73" i="1"/>
  <c r="H69" i="1"/>
  <c r="G69" i="1"/>
  <c r="H67" i="1"/>
  <c r="G67" i="1"/>
  <c r="H65" i="1"/>
  <c r="G65" i="1"/>
  <c r="H62" i="1"/>
  <c r="G62" i="1"/>
  <c r="H59" i="1"/>
  <c r="G59" i="1"/>
  <c r="H56" i="1"/>
  <c r="G56" i="1"/>
  <c r="H54" i="1"/>
  <c r="G54" i="1"/>
  <c r="H50" i="1"/>
  <c r="G50" i="1"/>
  <c r="H48" i="1"/>
  <c r="G48" i="1"/>
  <c r="H46" i="1"/>
  <c r="G46" i="1"/>
  <c r="H41" i="1"/>
  <c r="G41" i="1"/>
  <c r="H39" i="1"/>
  <c r="G39" i="1"/>
  <c r="H37" i="1"/>
  <c r="G37" i="1"/>
  <c r="H35" i="1"/>
  <c r="G35" i="1"/>
  <c r="H33" i="1"/>
  <c r="G33" i="1"/>
  <c r="H30" i="1"/>
  <c r="G30" i="1"/>
  <c r="H27" i="1"/>
  <c r="G27" i="1"/>
  <c r="H25" i="1"/>
  <c r="G25" i="1"/>
  <c r="H22" i="1"/>
  <c r="G22" i="1"/>
  <c r="H19" i="1"/>
  <c r="G19" i="1"/>
  <c r="H17" i="1"/>
  <c r="G17" i="1"/>
  <c r="H13" i="1"/>
  <c r="G13" i="1"/>
  <c r="H11" i="1"/>
  <c r="G11" i="1"/>
  <c r="H8" i="1"/>
  <c r="G8" i="1"/>
  <c r="H6" i="1"/>
  <c r="G6" i="1"/>
  <c r="H4" i="1"/>
  <c r="G4" i="1"/>
  <c r="C4" i="1"/>
  <c r="C6" i="1" s="1"/>
  <c r="C8" i="1" s="1"/>
  <c r="C11" i="1" s="1"/>
  <c r="C13" i="1" s="1"/>
  <c r="C17" i="1" s="1"/>
  <c r="C19" i="1" s="1"/>
  <c r="C22" i="1" s="1"/>
  <c r="C25" i="1" s="1"/>
  <c r="C27" i="1" s="1"/>
  <c r="C30" i="1" s="1"/>
  <c r="C33" i="1" s="1"/>
  <c r="C35" i="1" s="1"/>
  <c r="C37" i="1" s="1"/>
  <c r="C39" i="1" s="1"/>
  <c r="C41" i="1" s="1"/>
  <c r="C46" i="1" s="1"/>
  <c r="C48" i="1" s="1"/>
  <c r="C50" i="1" s="1"/>
  <c r="C54" i="1" s="1"/>
  <c r="C56" i="1" s="1"/>
  <c r="C59" i="1" s="1"/>
  <c r="C62" i="1" s="1"/>
  <c r="C65" i="1" s="1"/>
  <c r="C67" i="1" s="1"/>
  <c r="C69" i="1" s="1"/>
  <c r="C73" i="1" s="1"/>
  <c r="C76" i="1" s="1"/>
  <c r="C78" i="1" s="1"/>
  <c r="H2" i="1"/>
  <c r="G2" i="1"/>
</calcChain>
</file>

<file path=xl/sharedStrings.xml><?xml version="1.0" encoding="utf-8"?>
<sst xmlns="http://schemas.openxmlformats.org/spreadsheetml/2006/main" count="76" uniqueCount="48">
  <si>
    <t>R.C. Retaining Wall for Detention Pond</t>
  </si>
  <si>
    <t>Excavate for base not exceeding 1.50m deep, get out, part return, fill in and remove surplus material to contractor's own dump</t>
  </si>
  <si>
    <t>M3</t>
  </si>
  <si>
    <t>Ditto; exceeding 1.50m but not exceeding 3.0m deep; ditto</t>
  </si>
  <si>
    <t>50mm thick lean concrete grade 15 as blinding beneath concrete base</t>
  </si>
  <si>
    <t>M2</t>
  </si>
  <si>
    <t>150mm thick bed of crusher run as specified, spread, levelled and well rammed and consolidated under floor including blinded with sand to the approval of the Engineer's</t>
  </si>
  <si>
    <t>Vibrated reinforced concrete Grade 30 as specified</t>
  </si>
  <si>
    <t>Base</t>
  </si>
  <si>
    <t>Wall</t>
  </si>
  <si>
    <t>Hot rolled deformed steel reinforced (high yield 60, minimum yield stress 410N/mm2)</t>
  </si>
  <si>
    <t>Bases</t>
  </si>
  <si>
    <t xml:space="preserve">10mm diameter </t>
  </si>
  <si>
    <t>Kg.</t>
  </si>
  <si>
    <t xml:space="preserve">12mm diameter </t>
  </si>
  <si>
    <t xml:space="preserve">BRC No. A10 </t>
  </si>
  <si>
    <t xml:space="preserve">BRC No. A12 </t>
  </si>
  <si>
    <t>Walls</t>
  </si>
  <si>
    <t>Sawn formwork as specified to :</t>
  </si>
  <si>
    <t>Sides of bases</t>
  </si>
  <si>
    <t>Sides of wall</t>
  </si>
  <si>
    <t xml:space="preserve">100mm diameter class 'C' PVC pipe weepholes in concrete wall including drystone lining; all as per Engineer's detail and approval </t>
  </si>
  <si>
    <t>No.</t>
  </si>
  <si>
    <t>Earth filling with approved silty sand material including spreading, levelling and compacting and all necessary works; as directed by the S.O.</t>
  </si>
  <si>
    <t>Approved filter media compacted to be 225mm wide of 25mm to 50 crusher run</t>
  </si>
  <si>
    <t>R.C. Detention Pond</t>
  </si>
  <si>
    <t>Excavate, get out, part return, fill in and ram, remove surplus excavated material, deposit, spread and levelled where directed within the site</t>
  </si>
  <si>
    <t>Not exceeding 1.50m deep</t>
  </si>
  <si>
    <t>Exceeding 1.50m deep but not exceeding 3.00m</t>
  </si>
  <si>
    <t>Supply labour and material to construct completely 100mm thick concrete slab grade 30 with one layer BRC A7 including 300mm thick foundation with one layer BRC A7, 50mm thick lean concrete, 150mm thick hardcore, formwork, concrete and all necessary works; all as per Engineer's detail and approval</t>
  </si>
  <si>
    <t>Sump for detention pond</t>
  </si>
  <si>
    <t>Sump of internal dimension 1350mm x 1350mm x 230mm average deep c/w trash screen</t>
  </si>
  <si>
    <t>Sump of internal dimension 1350mm x 1350mm x 2540mm average deep</t>
  </si>
  <si>
    <t>RC Staircase for detention pond</t>
  </si>
  <si>
    <t>Supply labour and material to construct completely rc staircase overall size (on plan) 600mm x 1800mm complete with concrete grade 20) reinforcement Y10-150 c/c and R8-200 c/c and formwork including 300mm x 300mm x 300mm foundation with 1 layer of BRC A7, 50mm thick lean concrete and 200mm thick hardcore including all necessary works; all as per Engineer's detail and approval</t>
  </si>
  <si>
    <t>Drainage for detention pond</t>
  </si>
  <si>
    <t>1200mm wide (internal) concrete drain average depth 1400mm deep laid on 150mm thick hardcore and 50mm thick lean concrete as base, 150mm thick concrete base and wall with 1 layer BRC A7, including forming holes and connections to other works; all as per Engineer's detail drawings and approval</t>
  </si>
  <si>
    <t>M</t>
  </si>
  <si>
    <t>Precast concrete box culvert for detention pond</t>
  </si>
  <si>
    <t>Precast concrete box culvert normal size 1200mm x 750mm laid on 50mm thick lean concrete, 300mm thick hardcore, 230mm thick concrete foundation with 1 layer of BRC B6 complete with precast cover concrete lid, laid in trench including all necessary excavatioln, formwork and hoisting; all as per Engineer's drawing and approval</t>
  </si>
  <si>
    <t>Ditto; 900mm x 900mm; ditto</t>
  </si>
  <si>
    <t>Ditto; 600mm x 600mm; ditto</t>
  </si>
  <si>
    <t>Temporary Washing Bay</t>
  </si>
  <si>
    <t>Supply labour and material to construct completely temporary washing bay overall size 4800mm x 4950mm complete with sediment pond and pump sump 150mm thick concrete wall and slab 3000mm x 3000mm 75mm thick loose crusher run and all necessary works all as per directed by the S.O.</t>
  </si>
  <si>
    <t>No</t>
  </si>
  <si>
    <t>Berm Drain</t>
  </si>
  <si>
    <t>'V'-shaped berm drain, size approximately 700mm x 300mm deep, including cut excavation to drain profile and slope; all as per Engineer's dwg and approval (Slope Area)</t>
  </si>
  <si>
    <t>Supply labour and material to construct completely precast concrete apron approximately size 400mm x 50mm thick BRC A4, and compacted soil to be backfill and closely turfed after completion of drain and including all necessary works; all as per Engineer's dwg and approval (Slope Area)</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</si>
</sst>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_(* \(#,##0.00\);_(* &quot;-&quot;??_);_(@_)"/>
    <numFmt numFmtId="164" formatCode="_(&quot;$&quot;* #,##0.00_);_(&quot;$&quot;* \(#,##0.00\);_(&quot;$&quot;* &quot;-&quot;??_);_(@_)"/>
  </numFmts>
  <fonts count="6" x14ac:knownFonts="1">
    <font>
      <sz val="10"/>
      <name val="Arial"/>
      <family val="2"/>
    </font>
    <font>
      <sz val="10"/>
      <name val="Arial"/>
      <family val="2"/>
    </font>
    <font>
      <b/>
      <u/>
      <sz val="10"/>
      <name val="Arial"/>
      <family val="2"/>
    </font>
    <font>
      <b/>
      <sz val="10"/>
      <name val="Arial"/>
      <family val="2"/>
    </font>
    <font>
      <u/>
      <sz val="10"/>
      <name val="Arial"/>
      <family val="2"/>
    </font>
    <font>
      <sz val="10"/>
      <color rgb="FFFF0000"/>
      <name val="Arial"/>
      <family val="2"/>
    </font>
  </fonts>
  <fills count="2">
    <fill>
      <patternFill patternType="none"/>
    </fill>
    <fill>
      <patternFill patternType="gray125"/>
    </fill>
  </fills>
  <borders count="1">
    <border>
      <left/>
      <right/>
      <top/>
      <bottom/>
      <diagonal/>
    </border>
  </borders>
  <cellStyleXfs count="6">
    <xf numFmtId="0" fontId="0" fillId="0" borderId="0"/>
    <xf numFmtId="43"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0" fontId="1" fillId="0" borderId="0"/>
    <xf numFmtId="9" fontId="1" fillId="0" borderId="0" applyFont="0" applyFill="0" applyBorder="0" applyAlignment="0" applyProtection="0"/>
  </cellStyleXfs>
  <cellXfs count="29">
    <xf numFmtId="0" fontId="0" fillId="0" borderId="0" xfId="0"/>
    <xf numFmtId="0" fontId="2" fillId="0" borderId="0" xfId="0" applyFont="1" applyFill="1" applyBorder="1" applyAlignment="1">
      <alignment vertical="center"/>
    </xf>
    <xf numFmtId="0" fontId="1" fillId="0" borderId="0" xfId="0" applyFont="1" applyFill="1" applyBorder="1"/>
    <xf numFmtId="0" fontId="1" fillId="0" borderId="0" xfId="0" applyFont="1" applyBorder="1" applyAlignment="1">
      <alignment vertical="center"/>
    </xf>
    <xf numFmtId="0" fontId="4" fillId="0" borderId="0" xfId="0" applyFont="1" applyFill="1" applyBorder="1"/>
    <xf numFmtId="0" fontId="0" fillId="0" borderId="0" xfId="0" applyFill="1" applyBorder="1"/>
    <xf numFmtId="0" fontId="2" fillId="0" borderId="0" xfId="0" applyFont="1" applyFill="1" applyBorder="1"/>
    <xf numFmtId="0" fontId="4" fillId="0" borderId="0" xfId="0" applyFont="1" applyBorder="1"/>
    <xf numFmtId="0" fontId="1" fillId="0" borderId="0" xfId="0" applyFont="1" applyBorder="1"/>
    <xf numFmtId="0" fontId="2" fillId="0" borderId="0" xfId="0" applyFont="1" applyBorder="1"/>
    <xf numFmtId="0" fontId="2" fillId="0" borderId="0" xfId="0" quotePrefix="1" applyFont="1" applyBorder="1"/>
    <xf numFmtId="0" fontId="2" fillId="0" borderId="0" xfId="0" applyFont="1" applyFill="1" applyBorder="1" applyAlignment="1">
      <alignment horizontal="left"/>
    </xf>
    <xf numFmtId="0" fontId="1" fillId="0" borderId="0" xfId="0" quotePrefix="1" applyFont="1" applyFill="1" applyBorder="1" applyAlignment="1">
      <alignment horizontal="left"/>
    </xf>
    <xf numFmtId="0" fontId="1" fillId="0" borderId="0" xfId="0" applyFont="1" applyFill="1" applyBorder="1" applyAlignment="1">
      <alignment horizontal="left"/>
    </xf>
    <xf numFmtId="0" fontId="1" fillId="0" borderId="0" xfId="0" applyFont="1" applyBorder="1" applyAlignment="1">
      <alignment horizontal="center" vertical="center"/>
    </xf>
    <xf numFmtId="3" fontId="1" fillId="0" borderId="0" xfId="1" applyNumberFormat="1" applyFont="1" applyBorder="1" applyAlignment="1">
      <alignment horizontal="center" vertical="center"/>
    </xf>
    <xf numFmtId="43" fontId="1" fillId="0" borderId="0" xfId="1" applyFont="1" applyBorder="1" applyAlignment="1">
      <alignment horizontal="center" vertical="center"/>
    </xf>
    <xf numFmtId="3" fontId="1" fillId="0" borderId="0" xfId="0" applyNumberFormat="1" applyFont="1" applyBorder="1" applyAlignment="1">
      <alignment horizontal="center" vertical="center"/>
    </xf>
    <xf numFmtId="0" fontId="3" fillId="0" borderId="0" xfId="0" applyFont="1" applyBorder="1" applyAlignment="1">
      <alignment horizontal="center" vertical="center"/>
    </xf>
    <xf numFmtId="0" fontId="1" fillId="0" borderId="0" xfId="0" applyFont="1" applyBorder="1" applyAlignment="1">
      <alignment horizontal="center"/>
    </xf>
    <xf numFmtId="43" fontId="1" fillId="0" borderId="0" xfId="1" applyFont="1" applyFill="1" applyBorder="1" applyAlignment="1">
      <alignment horizontal="center" vertical="center"/>
    </xf>
    <xf numFmtId="43" fontId="1" fillId="0" borderId="0" xfId="0" applyNumberFormat="1" applyFont="1" applyBorder="1" applyAlignment="1">
      <alignment vertical="center"/>
    </xf>
    <xf numFmtId="0" fontId="5" fillId="0" borderId="0" xfId="0" applyFont="1" applyBorder="1" applyAlignment="1">
      <alignment vertical="center"/>
    </xf>
    <xf numFmtId="0" fontId="1" fillId="0" borderId="0" xfId="0" applyFont="1" applyFill="1" applyBorder="1" applyAlignment="1">
      <alignment vertical="center"/>
    </xf>
    <xf numFmtId="0" fontId="0" fillId="0" borderId="0" xfId="0" applyBorder="1" applyAlignment="1">
      <alignment horizontal="center"/>
    </xf>
    <xf numFmtId="1" fontId="1" fillId="0" borderId="0" xfId="1" applyNumberFormat="1" applyFont="1" applyBorder="1" applyAlignment="1">
      <alignment horizontal="center" vertical="center"/>
    </xf>
    <xf numFmtId="43" fontId="1" fillId="0" borderId="0" xfId="1" applyFont="1" applyFill="1" applyBorder="1" applyAlignment="1">
      <alignment vertical="center"/>
    </xf>
    <xf numFmtId="43" fontId="1" fillId="0" borderId="0" xfId="1" applyFont="1" applyBorder="1" applyAlignment="1">
      <alignment vertical="center"/>
    </xf>
    <xf numFmtId="3" fontId="1" fillId="0" borderId="0" xfId="0" applyNumberFormat="1" applyFont="1" applyBorder="1" applyAlignment="1">
      <alignment vertical="center"/>
    </xf>
  </cellXfs>
  <cellStyles count="6">
    <cellStyle name="Comma" xfId="1" builtinId="3"/>
    <cellStyle name="Comma 2" xfId="2"/>
    <cellStyle name="Currency 2" xfId="3"/>
    <cellStyle name="Normal" xfId="0" builtinId="0"/>
    <cellStyle name="Normal 2 2" xfId="4"/>
    <cellStyle name="Percent 2"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L84"/>
  <sheetViews>
    <sheetView tabSelected="1" zoomScaleNormal="100" workbookViewId="0">
      <selection activeCell="K13" sqref="K13"/>
    </sheetView>
  </sheetViews>
  <sheetFormatPr defaultRowHeight="12.75" x14ac:dyDescent="0.2"/>
  <cols>
    <col min="1" max="2" width="9.140625" style="3"/>
    <col min="3" max="3" width="9.85546875" style="3" customWidth="1"/>
    <col min="4" max="4" width="44.28515625" style="3" customWidth="1"/>
    <col min="5" max="5" width="7.85546875" style="3" customWidth="1"/>
    <col min="6" max="6" width="9" style="3" customWidth="1"/>
    <col min="7" max="7" width="9.28515625" style="27" customWidth="1"/>
    <col min="8" max="8" width="10.42578125" style="28" customWidth="1"/>
    <col min="9" max="9" width="11" style="27" customWidth="1"/>
    <col min="10" max="10" width="12.85546875" style="27" bestFit="1" customWidth="1"/>
    <col min="11" max="11" width="9.140625" style="3"/>
    <col min="12" max="12" width="21" style="3" customWidth="1"/>
    <col min="13" max="16384" width="9.140625" style="3"/>
  </cols>
  <sheetData>
    <row r="1" spans="3:9" s="18" customFormat="1" ht="15" customHeight="1" x14ac:dyDescent="0.2">
      <c r="C1" s="14"/>
      <c r="D1" s="1" t="s">
        <v>0</v>
      </c>
      <c r="E1" s="14"/>
      <c r="F1" s="15"/>
      <c r="G1" s="16"/>
      <c r="H1" s="17"/>
      <c r="I1" s="16"/>
    </row>
    <row r="2" spans="3:9" s="18" customFormat="1" ht="15" customHeight="1" x14ac:dyDescent="0.2">
      <c r="C2" s="14">
        <v>1</v>
      </c>
      <c r="D2" s="2" t="s">
        <v>1</v>
      </c>
      <c r="E2" s="19" t="s">
        <v>2</v>
      </c>
      <c r="F2" s="15">
        <v>351</v>
      </c>
      <c r="G2" s="16">
        <f>ROUND(12.5/110%,2)</f>
        <v>11.36</v>
      </c>
      <c r="H2" s="15">
        <f>F2</f>
        <v>351</v>
      </c>
      <c r="I2" s="16">
        <v>9</v>
      </c>
    </row>
    <row r="3" spans="3:9" s="18" customFormat="1" ht="15" customHeight="1" x14ac:dyDescent="0.2">
      <c r="C3" s="14"/>
      <c r="D3" s="3"/>
      <c r="E3" s="14"/>
      <c r="F3" s="15"/>
      <c r="G3" s="16"/>
      <c r="H3" s="17"/>
      <c r="I3" s="16"/>
    </row>
    <row r="4" spans="3:9" s="18" customFormat="1" ht="15" customHeight="1" x14ac:dyDescent="0.2">
      <c r="C4" s="14">
        <f>C2+1</f>
        <v>2</v>
      </c>
      <c r="D4" s="2" t="s">
        <v>3</v>
      </c>
      <c r="E4" s="19" t="s">
        <v>2</v>
      </c>
      <c r="F4" s="15">
        <v>278</v>
      </c>
      <c r="G4" s="16">
        <f>ROUND(12.5/110%,2)</f>
        <v>11.36</v>
      </c>
      <c r="H4" s="17">
        <f>F4</f>
        <v>278</v>
      </c>
      <c r="I4" s="16">
        <v>9</v>
      </c>
    </row>
    <row r="5" spans="3:9" s="18" customFormat="1" ht="15" customHeight="1" x14ac:dyDescent="0.2">
      <c r="C5" s="14"/>
      <c r="D5" s="3"/>
      <c r="E5" s="14"/>
      <c r="F5" s="15"/>
      <c r="G5" s="16"/>
      <c r="H5" s="17"/>
      <c r="I5" s="16"/>
    </row>
    <row r="6" spans="3:9" s="18" customFormat="1" ht="15" customHeight="1" x14ac:dyDescent="0.2">
      <c r="C6" s="14">
        <f>C4+1</f>
        <v>3</v>
      </c>
      <c r="D6" s="2" t="s">
        <v>4</v>
      </c>
      <c r="E6" s="14" t="s">
        <v>5</v>
      </c>
      <c r="F6" s="15">
        <v>718</v>
      </c>
      <c r="G6" s="16">
        <f>ROUND(11.7/110%,2)</f>
        <v>10.64</v>
      </c>
      <c r="H6" s="17">
        <f>F6</f>
        <v>718</v>
      </c>
      <c r="I6" s="20">
        <v>12</v>
      </c>
    </row>
    <row r="7" spans="3:9" s="18" customFormat="1" ht="15" customHeight="1" x14ac:dyDescent="0.2">
      <c r="C7" s="14"/>
      <c r="D7" s="3"/>
      <c r="E7" s="14"/>
      <c r="F7" s="15"/>
      <c r="G7" s="16"/>
      <c r="H7" s="17"/>
      <c r="I7" s="20"/>
    </row>
    <row r="8" spans="3:9" s="18" customFormat="1" ht="15" customHeight="1" x14ac:dyDescent="0.2">
      <c r="C8" s="14">
        <f>C6+1</f>
        <v>4</v>
      </c>
      <c r="D8" s="2" t="s">
        <v>6</v>
      </c>
      <c r="E8" s="14" t="s">
        <v>5</v>
      </c>
      <c r="F8" s="15">
        <v>718</v>
      </c>
      <c r="G8" s="16">
        <f>ROUND(15/110%,2)</f>
        <v>13.64</v>
      </c>
      <c r="H8" s="17">
        <f>F8</f>
        <v>718</v>
      </c>
      <c r="I8" s="20">
        <v>7.5</v>
      </c>
    </row>
    <row r="9" spans="3:9" s="18" customFormat="1" ht="15" customHeight="1" x14ac:dyDescent="0.2">
      <c r="C9" s="14"/>
      <c r="D9" s="4"/>
      <c r="E9" s="14"/>
      <c r="F9" s="15"/>
      <c r="G9" s="16"/>
      <c r="H9" s="17"/>
      <c r="I9" s="20"/>
    </row>
    <row r="10" spans="3:9" s="18" customFormat="1" ht="15" customHeight="1" x14ac:dyDescent="0.2">
      <c r="C10" s="14"/>
      <c r="D10" s="4" t="s">
        <v>7</v>
      </c>
      <c r="E10" s="14"/>
      <c r="F10" s="15"/>
      <c r="G10" s="16"/>
      <c r="H10" s="17"/>
      <c r="I10" s="20"/>
    </row>
    <row r="11" spans="3:9" s="18" customFormat="1" ht="15" customHeight="1" x14ac:dyDescent="0.2">
      <c r="C11" s="14">
        <f>C8+1</f>
        <v>5</v>
      </c>
      <c r="D11" s="2" t="s">
        <v>8</v>
      </c>
      <c r="E11" s="14" t="s">
        <v>2</v>
      </c>
      <c r="F11" s="15">
        <v>219</v>
      </c>
      <c r="G11" s="16">
        <f>ROUND(269.7/110%,2)</f>
        <v>245.18</v>
      </c>
      <c r="H11" s="17">
        <f>F11</f>
        <v>219</v>
      </c>
      <c r="I11" s="20">
        <v>278</v>
      </c>
    </row>
    <row r="12" spans="3:9" s="18" customFormat="1" ht="15" customHeight="1" x14ac:dyDescent="0.2">
      <c r="C12" s="14"/>
      <c r="D12" s="3"/>
      <c r="E12" s="14"/>
      <c r="F12" s="15"/>
      <c r="G12" s="16"/>
      <c r="H12" s="17"/>
      <c r="I12" s="20"/>
    </row>
    <row r="13" spans="3:9" s="18" customFormat="1" ht="15" customHeight="1" x14ac:dyDescent="0.2">
      <c r="C13" s="14">
        <f>C11+1</f>
        <v>6</v>
      </c>
      <c r="D13" s="3" t="s">
        <v>9</v>
      </c>
      <c r="E13" s="14" t="s">
        <v>2</v>
      </c>
      <c r="F13" s="15">
        <v>336</v>
      </c>
      <c r="G13" s="16">
        <f>ROUND(269.7/110%,2)</f>
        <v>245.18</v>
      </c>
      <c r="H13" s="17">
        <f>F13</f>
        <v>336</v>
      </c>
      <c r="I13" s="20">
        <v>283</v>
      </c>
    </row>
    <row r="14" spans="3:9" s="18" customFormat="1" ht="15" customHeight="1" x14ac:dyDescent="0.2">
      <c r="C14" s="14"/>
      <c r="D14" s="3"/>
      <c r="E14" s="14"/>
      <c r="F14" s="15"/>
      <c r="G14" s="16"/>
      <c r="H14" s="17"/>
      <c r="I14" s="20"/>
    </row>
    <row r="15" spans="3:9" s="18" customFormat="1" ht="15" customHeight="1" x14ac:dyDescent="0.2">
      <c r="C15" s="14"/>
      <c r="D15" s="4" t="s">
        <v>10</v>
      </c>
      <c r="E15" s="14"/>
      <c r="F15" s="15"/>
      <c r="G15" s="16"/>
      <c r="H15" s="17"/>
      <c r="I15" s="20"/>
    </row>
    <row r="16" spans="3:9" s="18" customFormat="1" ht="15" customHeight="1" x14ac:dyDescent="0.2">
      <c r="C16" s="14"/>
      <c r="D16" s="4" t="s">
        <v>11</v>
      </c>
      <c r="E16" s="14"/>
      <c r="F16" s="15"/>
      <c r="G16" s="16"/>
      <c r="H16" s="17"/>
      <c r="I16" s="20"/>
    </row>
    <row r="17" spans="3:12" s="18" customFormat="1" ht="15" customHeight="1" x14ac:dyDescent="0.2">
      <c r="C17" s="14">
        <f>C13+1</f>
        <v>7</v>
      </c>
      <c r="D17" s="2" t="s">
        <v>12</v>
      </c>
      <c r="E17" s="14" t="s">
        <v>13</v>
      </c>
      <c r="F17" s="15">
        <v>1078</v>
      </c>
      <c r="G17" s="16">
        <f>ROUND(3.89/110%,2)</f>
        <v>3.54</v>
      </c>
      <c r="H17" s="17">
        <f>F17</f>
        <v>1078</v>
      </c>
      <c r="I17" s="20">
        <v>3.4</v>
      </c>
    </row>
    <row r="18" spans="3:12" s="18" customFormat="1" ht="15" customHeight="1" x14ac:dyDescent="0.2">
      <c r="C18" s="14"/>
      <c r="D18" s="2"/>
      <c r="E18" s="14"/>
      <c r="F18" s="15"/>
      <c r="G18" s="16"/>
      <c r="H18" s="17"/>
      <c r="I18" s="20"/>
    </row>
    <row r="19" spans="3:12" s="18" customFormat="1" ht="15" customHeight="1" x14ac:dyDescent="0.2">
      <c r="C19" s="14">
        <f>C17+1</f>
        <v>8</v>
      </c>
      <c r="D19" s="2" t="s">
        <v>14</v>
      </c>
      <c r="E19" s="14" t="s">
        <v>13</v>
      </c>
      <c r="F19" s="15">
        <v>28855</v>
      </c>
      <c r="G19" s="16">
        <f>ROUND(3.89/110%,2)</f>
        <v>3.54</v>
      </c>
      <c r="H19" s="17">
        <f>F19</f>
        <v>28855</v>
      </c>
      <c r="I19" s="20">
        <v>3.35</v>
      </c>
    </row>
    <row r="20" spans="3:12" s="18" customFormat="1" ht="15" customHeight="1" x14ac:dyDescent="0.2">
      <c r="C20" s="14"/>
      <c r="D20" s="2"/>
      <c r="E20" s="14"/>
      <c r="F20" s="15"/>
      <c r="G20" s="16"/>
      <c r="H20" s="17"/>
      <c r="I20" s="20"/>
    </row>
    <row r="21" spans="3:12" s="18" customFormat="1" ht="15" customHeight="1" x14ac:dyDescent="0.2">
      <c r="C21" s="14"/>
      <c r="D21" s="4" t="s">
        <v>9</v>
      </c>
      <c r="E21" s="14"/>
      <c r="F21" s="15"/>
      <c r="G21" s="16"/>
      <c r="H21" s="17"/>
      <c r="I21" s="20"/>
    </row>
    <row r="22" spans="3:12" s="18" customFormat="1" ht="15" customHeight="1" x14ac:dyDescent="0.2">
      <c r="C22" s="14">
        <f>C19+1</f>
        <v>9</v>
      </c>
      <c r="D22" s="2" t="s">
        <v>14</v>
      </c>
      <c r="E22" s="14" t="s">
        <v>13</v>
      </c>
      <c r="F22" s="15">
        <v>29970</v>
      </c>
      <c r="G22" s="16">
        <f>ROUND(3.89/110%,2)</f>
        <v>3.54</v>
      </c>
      <c r="H22" s="17">
        <f>F22</f>
        <v>29970</v>
      </c>
      <c r="I22" s="20">
        <v>3.4</v>
      </c>
    </row>
    <row r="23" spans="3:12" s="18" customFormat="1" ht="15" customHeight="1" x14ac:dyDescent="0.2">
      <c r="C23" s="14"/>
      <c r="D23" s="2"/>
      <c r="E23" s="14"/>
      <c r="F23" s="15"/>
      <c r="G23" s="16"/>
      <c r="H23" s="17"/>
      <c r="I23" s="20"/>
    </row>
    <row r="24" spans="3:12" s="18" customFormat="1" ht="15" customHeight="1" x14ac:dyDescent="0.2">
      <c r="C24" s="14"/>
      <c r="D24" s="4" t="s">
        <v>8</v>
      </c>
      <c r="E24" s="14"/>
      <c r="F24" s="15"/>
      <c r="G24" s="16"/>
      <c r="H24" s="17"/>
      <c r="I24" s="20"/>
    </row>
    <row r="25" spans="3:12" s="18" customFormat="1" ht="15" customHeight="1" x14ac:dyDescent="0.2">
      <c r="C25" s="14">
        <f>C22+1</f>
        <v>10</v>
      </c>
      <c r="D25" s="2" t="s">
        <v>15</v>
      </c>
      <c r="E25" s="19" t="s">
        <v>5</v>
      </c>
      <c r="F25" s="15">
        <v>332</v>
      </c>
      <c r="G25" s="16">
        <f>ROUND(24.08/110%,2)</f>
        <v>21.89</v>
      </c>
      <c r="H25" s="17">
        <f>F25</f>
        <v>332</v>
      </c>
      <c r="I25" s="20">
        <v>21</v>
      </c>
    </row>
    <row r="26" spans="3:12" x14ac:dyDescent="0.2">
      <c r="C26" s="14"/>
      <c r="E26" s="14"/>
      <c r="F26" s="15"/>
      <c r="G26" s="16"/>
      <c r="H26" s="17"/>
      <c r="I26" s="20"/>
      <c r="J26" s="21"/>
      <c r="L26" s="22"/>
    </row>
    <row r="27" spans="3:12" x14ac:dyDescent="0.2">
      <c r="C27" s="14">
        <f>C25+1</f>
        <v>11</v>
      </c>
      <c r="D27" s="2" t="s">
        <v>16</v>
      </c>
      <c r="E27" s="19" t="s">
        <v>5</v>
      </c>
      <c r="F27" s="15">
        <v>716</v>
      </c>
      <c r="G27" s="16">
        <f>ROUND(37.36/110%,2)</f>
        <v>33.96</v>
      </c>
      <c r="H27" s="17">
        <f>F27</f>
        <v>716</v>
      </c>
      <c r="I27" s="20">
        <v>33</v>
      </c>
      <c r="J27" s="21"/>
      <c r="L27" s="22"/>
    </row>
    <row r="28" spans="3:12" x14ac:dyDescent="0.2">
      <c r="C28" s="14"/>
      <c r="E28" s="19"/>
      <c r="F28" s="15"/>
      <c r="G28" s="16"/>
      <c r="H28" s="17"/>
      <c r="I28" s="20"/>
      <c r="J28" s="21"/>
      <c r="L28" s="22"/>
    </row>
    <row r="29" spans="3:12" x14ac:dyDescent="0.2">
      <c r="C29" s="14"/>
      <c r="D29" s="4" t="s">
        <v>17</v>
      </c>
      <c r="E29" s="14"/>
      <c r="F29" s="15"/>
      <c r="G29" s="16"/>
      <c r="H29" s="17"/>
      <c r="I29" s="20"/>
      <c r="J29" s="21"/>
    </row>
    <row r="30" spans="3:12" x14ac:dyDescent="0.2">
      <c r="C30" s="14">
        <f>C27+1</f>
        <v>12</v>
      </c>
      <c r="D30" s="2" t="s">
        <v>15</v>
      </c>
      <c r="E30" s="19" t="s">
        <v>5</v>
      </c>
      <c r="F30" s="15">
        <v>1117</v>
      </c>
      <c r="G30" s="16">
        <f>ROUND(24.08/110%,2)</f>
        <v>21.89</v>
      </c>
      <c r="H30" s="17">
        <f>F30</f>
        <v>1117</v>
      </c>
      <c r="I30" s="20">
        <v>21.5</v>
      </c>
      <c r="J30" s="21"/>
    </row>
    <row r="31" spans="3:12" x14ac:dyDescent="0.2">
      <c r="C31" s="14"/>
      <c r="E31" s="14"/>
      <c r="F31" s="15"/>
      <c r="G31" s="16"/>
      <c r="H31" s="17"/>
      <c r="I31" s="20"/>
      <c r="J31" s="21"/>
    </row>
    <row r="32" spans="3:12" x14ac:dyDescent="0.2">
      <c r="C32" s="14"/>
      <c r="D32" s="4" t="s">
        <v>18</v>
      </c>
      <c r="E32" s="14"/>
      <c r="F32" s="15"/>
      <c r="G32" s="16"/>
      <c r="H32" s="17"/>
      <c r="I32" s="20"/>
      <c r="J32" s="21"/>
    </row>
    <row r="33" spans="3:10" x14ac:dyDescent="0.2">
      <c r="C33" s="14">
        <f>C30+1</f>
        <v>13</v>
      </c>
      <c r="D33" s="2" t="s">
        <v>19</v>
      </c>
      <c r="E33" s="19" t="s">
        <v>5</v>
      </c>
      <c r="F33" s="15">
        <v>675</v>
      </c>
      <c r="G33" s="16">
        <f>ROUND(33.9/110%,2)</f>
        <v>30.82</v>
      </c>
      <c r="H33" s="17">
        <f>F33</f>
        <v>675</v>
      </c>
      <c r="I33" s="20">
        <v>25</v>
      </c>
      <c r="J33" s="21"/>
    </row>
    <row r="34" spans="3:10" x14ac:dyDescent="0.2">
      <c r="C34" s="14"/>
      <c r="E34" s="14"/>
      <c r="F34" s="15"/>
      <c r="G34" s="16"/>
      <c r="H34" s="17"/>
      <c r="I34" s="20"/>
      <c r="J34" s="21"/>
    </row>
    <row r="35" spans="3:10" s="23" customFormat="1" x14ac:dyDescent="0.2">
      <c r="C35" s="14">
        <f>C33+1</f>
        <v>14</v>
      </c>
      <c r="D35" s="2" t="s">
        <v>20</v>
      </c>
      <c r="E35" s="19" t="s">
        <v>5</v>
      </c>
      <c r="F35" s="15">
        <v>2244</v>
      </c>
      <c r="G35" s="16">
        <f>ROUND(33.9/110%,2)</f>
        <v>30.82</v>
      </c>
      <c r="H35" s="17">
        <f>F35</f>
        <v>2244</v>
      </c>
      <c r="I35" s="20">
        <v>29</v>
      </c>
    </row>
    <row r="36" spans="3:10" x14ac:dyDescent="0.2">
      <c r="C36" s="14"/>
      <c r="E36" s="14"/>
      <c r="F36" s="15"/>
      <c r="G36" s="16"/>
      <c r="H36" s="17"/>
      <c r="I36" s="16"/>
      <c r="J36" s="21"/>
    </row>
    <row r="37" spans="3:10" x14ac:dyDescent="0.2">
      <c r="C37" s="14">
        <f>C35+1</f>
        <v>15</v>
      </c>
      <c r="D37" s="2" t="s">
        <v>21</v>
      </c>
      <c r="E37" s="19" t="s">
        <v>22</v>
      </c>
      <c r="F37" s="15">
        <v>1089</v>
      </c>
      <c r="G37" s="16">
        <f>ROUND(19.8/110%,2)</f>
        <v>18</v>
      </c>
      <c r="H37" s="17">
        <f>F37</f>
        <v>1089</v>
      </c>
      <c r="I37" s="16">
        <v>18</v>
      </c>
      <c r="J37" s="21"/>
    </row>
    <row r="38" spans="3:10" x14ac:dyDescent="0.2">
      <c r="C38" s="14"/>
      <c r="E38" s="14"/>
      <c r="F38" s="15"/>
      <c r="G38" s="16"/>
      <c r="H38" s="17"/>
      <c r="I38" s="16"/>
      <c r="J38" s="21"/>
    </row>
    <row r="39" spans="3:10" x14ac:dyDescent="0.2">
      <c r="C39" s="14">
        <f>C37+1</f>
        <v>16</v>
      </c>
      <c r="D39" s="2" t="s">
        <v>23</v>
      </c>
      <c r="E39" s="14" t="s">
        <v>2</v>
      </c>
      <c r="F39" s="15">
        <v>618</v>
      </c>
      <c r="G39" s="16">
        <f>ROUND(41.8/110%,2)</f>
        <v>38</v>
      </c>
      <c r="H39" s="17">
        <f>F39</f>
        <v>618</v>
      </c>
      <c r="I39" s="16">
        <v>38</v>
      </c>
      <c r="J39" s="21"/>
    </row>
    <row r="40" spans="3:10" x14ac:dyDescent="0.2">
      <c r="C40" s="14"/>
      <c r="E40" s="14"/>
      <c r="F40" s="15"/>
      <c r="G40" s="16"/>
      <c r="H40" s="17"/>
      <c r="I40" s="16"/>
      <c r="J40" s="21"/>
    </row>
    <row r="41" spans="3:10" x14ac:dyDescent="0.2">
      <c r="C41" s="14">
        <f>C39+1</f>
        <v>17</v>
      </c>
      <c r="D41" s="5" t="s">
        <v>24</v>
      </c>
      <c r="E41" s="14" t="s">
        <v>2</v>
      </c>
      <c r="F41" s="15">
        <v>454</v>
      </c>
      <c r="G41" s="16">
        <f>ROUND(60.5/110%,2)</f>
        <v>55</v>
      </c>
      <c r="H41" s="17">
        <f>F41</f>
        <v>454</v>
      </c>
      <c r="I41" s="16">
        <v>55</v>
      </c>
      <c r="J41" s="21"/>
    </row>
    <row r="42" spans="3:10" x14ac:dyDescent="0.2">
      <c r="C42" s="14"/>
      <c r="E42" s="14"/>
      <c r="F42" s="15"/>
      <c r="G42" s="16"/>
      <c r="H42" s="17"/>
      <c r="I42" s="16"/>
      <c r="J42" s="21"/>
    </row>
    <row r="43" spans="3:10" x14ac:dyDescent="0.2">
      <c r="C43" s="14"/>
      <c r="D43" s="6" t="s">
        <v>25</v>
      </c>
      <c r="E43" s="14"/>
      <c r="F43" s="15"/>
      <c r="G43" s="16"/>
      <c r="H43" s="17"/>
      <c r="I43" s="16"/>
      <c r="J43" s="21"/>
    </row>
    <row r="44" spans="3:10" x14ac:dyDescent="0.2">
      <c r="C44" s="14"/>
      <c r="D44" s="7" t="s">
        <v>26</v>
      </c>
      <c r="E44" s="14"/>
      <c r="F44" s="15"/>
      <c r="G44" s="16"/>
      <c r="H44" s="17"/>
      <c r="I44" s="16"/>
      <c r="J44" s="21"/>
    </row>
    <row r="45" spans="3:10" x14ac:dyDescent="0.2">
      <c r="C45" s="14"/>
      <c r="D45" s="7"/>
      <c r="E45" s="14"/>
      <c r="F45" s="15"/>
      <c r="G45" s="16"/>
      <c r="H45" s="17"/>
      <c r="I45" s="16"/>
      <c r="J45" s="21"/>
    </row>
    <row r="46" spans="3:10" x14ac:dyDescent="0.2">
      <c r="C46" s="14">
        <f>C41+1</f>
        <v>18</v>
      </c>
      <c r="D46" s="8" t="s">
        <v>27</v>
      </c>
      <c r="E46" s="19" t="s">
        <v>2</v>
      </c>
      <c r="F46" s="15">
        <v>5607</v>
      </c>
      <c r="G46" s="16">
        <f>ROUND(12.5/110%,2)</f>
        <v>11.36</v>
      </c>
      <c r="H46" s="15">
        <f>F46</f>
        <v>5607</v>
      </c>
      <c r="I46" s="16">
        <v>5.5</v>
      </c>
      <c r="J46" s="21"/>
    </row>
    <row r="47" spans="3:10" x14ac:dyDescent="0.2">
      <c r="C47" s="14"/>
      <c r="E47" s="14"/>
      <c r="F47" s="15"/>
      <c r="G47" s="16"/>
      <c r="H47" s="17"/>
      <c r="I47" s="16"/>
      <c r="J47" s="21"/>
    </row>
    <row r="48" spans="3:10" x14ac:dyDescent="0.2">
      <c r="C48" s="14">
        <f>C46+1</f>
        <v>19</v>
      </c>
      <c r="D48" s="8" t="s">
        <v>28</v>
      </c>
      <c r="E48" s="19" t="s">
        <v>2</v>
      </c>
      <c r="F48" s="15">
        <v>2243</v>
      </c>
      <c r="G48" s="16">
        <f>ROUND(12.5/110%,2)</f>
        <v>11.36</v>
      </c>
      <c r="H48" s="17">
        <f>F48</f>
        <v>2243</v>
      </c>
      <c r="I48" s="16">
        <v>5.5</v>
      </c>
      <c r="J48" s="21"/>
    </row>
    <row r="49" spans="3:12" x14ac:dyDescent="0.2">
      <c r="C49" s="14"/>
      <c r="E49" s="14"/>
      <c r="F49" s="15"/>
      <c r="G49" s="16"/>
      <c r="H49" s="17"/>
      <c r="I49" s="16"/>
      <c r="J49" s="21"/>
    </row>
    <row r="50" spans="3:12" x14ac:dyDescent="0.2">
      <c r="C50" s="14">
        <f>C48+1</f>
        <v>20</v>
      </c>
      <c r="D50" s="2" t="s">
        <v>29</v>
      </c>
      <c r="E50" s="14" t="s">
        <v>5</v>
      </c>
      <c r="F50" s="15">
        <v>1072</v>
      </c>
      <c r="G50" s="16">
        <f>ROUND(121.67/110%,2)</f>
        <v>110.61</v>
      </c>
      <c r="H50" s="17">
        <f>F50</f>
        <v>1072</v>
      </c>
      <c r="I50" s="16">
        <v>78</v>
      </c>
      <c r="J50" s="21"/>
    </row>
    <row r="51" spans="3:12" x14ac:dyDescent="0.2">
      <c r="C51" s="14"/>
      <c r="E51" s="14"/>
      <c r="F51" s="15"/>
      <c r="G51" s="16"/>
      <c r="H51" s="17"/>
      <c r="I51" s="16"/>
      <c r="J51" s="21"/>
    </row>
    <row r="52" spans="3:12" x14ac:dyDescent="0.2">
      <c r="C52" s="14"/>
      <c r="D52" s="9" t="s">
        <v>30</v>
      </c>
      <c r="E52" s="14"/>
      <c r="F52" s="15"/>
      <c r="G52" s="16"/>
      <c r="H52" s="17"/>
      <c r="I52" s="16"/>
      <c r="J52" s="21"/>
    </row>
    <row r="53" spans="3:12" x14ac:dyDescent="0.2">
      <c r="C53" s="14"/>
      <c r="D53" s="7"/>
      <c r="E53" s="14"/>
      <c r="F53" s="15"/>
      <c r="G53" s="16"/>
      <c r="H53" s="17"/>
      <c r="I53" s="16"/>
      <c r="J53" s="21"/>
    </row>
    <row r="54" spans="3:12" x14ac:dyDescent="0.2">
      <c r="C54" s="14">
        <f>C50+1</f>
        <v>21</v>
      </c>
      <c r="D54" s="8" t="s">
        <v>31</v>
      </c>
      <c r="E54" s="19" t="s">
        <v>22</v>
      </c>
      <c r="F54" s="15">
        <v>1</v>
      </c>
      <c r="G54" s="16">
        <f>ROUND(5000/110%,2)</f>
        <v>4545.45</v>
      </c>
      <c r="H54" s="17">
        <f>F54</f>
        <v>1</v>
      </c>
      <c r="I54" s="20">
        <v>4580</v>
      </c>
      <c r="J54" s="21"/>
    </row>
    <row r="55" spans="3:12" x14ac:dyDescent="0.2">
      <c r="C55" s="14"/>
      <c r="E55" s="14"/>
      <c r="F55" s="15"/>
      <c r="G55" s="16"/>
      <c r="H55" s="17"/>
      <c r="I55" s="16"/>
      <c r="J55" s="21"/>
    </row>
    <row r="56" spans="3:12" x14ac:dyDescent="0.2">
      <c r="C56" s="14">
        <f>C54+1</f>
        <v>22</v>
      </c>
      <c r="D56" s="8" t="s">
        <v>32</v>
      </c>
      <c r="E56" s="19" t="s">
        <v>22</v>
      </c>
      <c r="F56" s="15">
        <v>10</v>
      </c>
      <c r="G56" s="16">
        <f>ROUND(2490.8/110%,2)</f>
        <v>2264.36</v>
      </c>
      <c r="H56" s="17">
        <f>F56</f>
        <v>10</v>
      </c>
      <c r="I56" s="20">
        <v>970</v>
      </c>
      <c r="J56" s="21"/>
    </row>
    <row r="57" spans="3:12" x14ac:dyDescent="0.2">
      <c r="C57" s="14"/>
      <c r="E57" s="14"/>
      <c r="F57" s="15"/>
      <c r="G57" s="16"/>
      <c r="H57" s="17"/>
      <c r="I57" s="16"/>
      <c r="J57" s="21"/>
    </row>
    <row r="58" spans="3:12" x14ac:dyDescent="0.2">
      <c r="C58" s="14"/>
      <c r="D58" s="6" t="s">
        <v>33</v>
      </c>
      <c r="E58" s="14"/>
      <c r="F58" s="15"/>
      <c r="G58" s="16"/>
      <c r="H58" s="17"/>
      <c r="I58" s="16"/>
      <c r="J58" s="21"/>
    </row>
    <row r="59" spans="3:12" x14ac:dyDescent="0.2">
      <c r="C59" s="14">
        <f>C56+1</f>
        <v>23</v>
      </c>
      <c r="D59" s="2" t="s">
        <v>34</v>
      </c>
      <c r="E59" s="19" t="s">
        <v>22</v>
      </c>
      <c r="F59" s="15">
        <v>5</v>
      </c>
      <c r="G59" s="16">
        <f>ROUND(1500.55/110%,2)-434.52</f>
        <v>929.62000000000012</v>
      </c>
      <c r="H59" s="17">
        <f>F59</f>
        <v>5</v>
      </c>
      <c r="I59" s="20">
        <v>430</v>
      </c>
      <c r="J59" s="21"/>
    </row>
    <row r="60" spans="3:12" x14ac:dyDescent="0.2">
      <c r="C60" s="14"/>
      <c r="E60" s="14"/>
      <c r="F60" s="15"/>
      <c r="G60" s="16"/>
      <c r="H60" s="17"/>
      <c r="I60" s="16"/>
      <c r="J60" s="21"/>
    </row>
    <row r="61" spans="3:12" x14ac:dyDescent="0.2">
      <c r="C61" s="14"/>
      <c r="D61" s="10" t="s">
        <v>35</v>
      </c>
      <c r="E61" s="14"/>
      <c r="F61" s="15"/>
      <c r="G61" s="16"/>
      <c r="H61" s="17"/>
      <c r="I61" s="16"/>
      <c r="J61" s="21"/>
      <c r="L61" s="22"/>
    </row>
    <row r="62" spans="3:12" x14ac:dyDescent="0.2">
      <c r="C62" s="14">
        <f>C59+1</f>
        <v>24</v>
      </c>
      <c r="D62" s="2" t="s">
        <v>36</v>
      </c>
      <c r="E62" s="14" t="s">
        <v>37</v>
      </c>
      <c r="F62" s="15">
        <v>296</v>
      </c>
      <c r="G62" s="16">
        <f>ROUND(343.76/110%,2)</f>
        <v>312.51</v>
      </c>
      <c r="H62" s="17">
        <f>F62</f>
        <v>296</v>
      </c>
      <c r="I62" s="20">
        <v>231</v>
      </c>
      <c r="J62" s="21"/>
      <c r="L62" s="22"/>
    </row>
    <row r="63" spans="3:12" x14ac:dyDescent="0.2">
      <c r="C63" s="14"/>
      <c r="E63" s="14"/>
      <c r="F63" s="15"/>
      <c r="G63" s="16"/>
      <c r="H63" s="17"/>
      <c r="I63" s="16"/>
      <c r="J63" s="21"/>
      <c r="L63" s="22"/>
    </row>
    <row r="64" spans="3:12" x14ac:dyDescent="0.2">
      <c r="C64" s="14"/>
      <c r="D64" s="10" t="s">
        <v>38</v>
      </c>
      <c r="E64" s="14"/>
      <c r="F64" s="15"/>
      <c r="G64" s="16"/>
      <c r="H64" s="17"/>
      <c r="I64" s="16"/>
      <c r="J64" s="21"/>
      <c r="L64" s="22"/>
    </row>
    <row r="65" spans="3:12" x14ac:dyDescent="0.2">
      <c r="C65" s="14">
        <f>C62+1</f>
        <v>25</v>
      </c>
      <c r="D65" s="8" t="s">
        <v>39</v>
      </c>
      <c r="E65" s="24" t="s">
        <v>37</v>
      </c>
      <c r="F65" s="15">
        <v>28</v>
      </c>
      <c r="G65" s="16">
        <f>ROUND(700/110%,2)</f>
        <v>636.36</v>
      </c>
      <c r="H65" s="17">
        <f>F65</f>
        <v>28</v>
      </c>
      <c r="I65" s="20">
        <v>580</v>
      </c>
      <c r="J65" s="21"/>
      <c r="L65" s="22"/>
    </row>
    <row r="66" spans="3:12" x14ac:dyDescent="0.2">
      <c r="C66" s="14"/>
      <c r="E66" s="14"/>
      <c r="F66" s="15"/>
      <c r="G66" s="16"/>
      <c r="H66" s="17"/>
      <c r="I66" s="16"/>
      <c r="J66" s="21"/>
      <c r="L66" s="22"/>
    </row>
    <row r="67" spans="3:12" x14ac:dyDescent="0.2">
      <c r="C67" s="14">
        <f>C65+1</f>
        <v>26</v>
      </c>
      <c r="D67" s="2" t="s">
        <v>40</v>
      </c>
      <c r="E67" s="24" t="s">
        <v>37</v>
      </c>
      <c r="F67" s="15">
        <v>7</v>
      </c>
      <c r="G67" s="16">
        <f>ROUND(442.56/110%,2)</f>
        <v>402.33</v>
      </c>
      <c r="H67" s="17">
        <f>F67</f>
        <v>7</v>
      </c>
      <c r="I67" s="20">
        <v>435</v>
      </c>
      <c r="J67" s="21"/>
      <c r="L67" s="22"/>
    </row>
    <row r="68" spans="3:12" x14ac:dyDescent="0.2">
      <c r="C68" s="14"/>
      <c r="E68" s="14"/>
      <c r="F68" s="15"/>
      <c r="G68" s="16"/>
      <c r="H68" s="17"/>
      <c r="I68" s="16"/>
      <c r="J68" s="21"/>
      <c r="L68" s="22"/>
    </row>
    <row r="69" spans="3:12" x14ac:dyDescent="0.2">
      <c r="C69" s="14">
        <f>C67+1</f>
        <v>27</v>
      </c>
      <c r="D69" s="2" t="s">
        <v>41</v>
      </c>
      <c r="E69" s="24" t="s">
        <v>37</v>
      </c>
      <c r="F69" s="15">
        <v>6</v>
      </c>
      <c r="G69" s="16">
        <f>ROUND(346.96/110%,2)</f>
        <v>315.42</v>
      </c>
      <c r="H69" s="17">
        <f>F69</f>
        <v>6</v>
      </c>
      <c r="I69" s="20">
        <v>335</v>
      </c>
      <c r="J69" s="21"/>
      <c r="L69" s="22"/>
    </row>
    <row r="70" spans="3:12" x14ac:dyDescent="0.2">
      <c r="C70" s="14"/>
      <c r="D70" s="2"/>
      <c r="E70" s="24"/>
      <c r="F70" s="15"/>
      <c r="G70" s="16"/>
      <c r="H70" s="17"/>
      <c r="I70" s="16"/>
      <c r="J70" s="21"/>
      <c r="L70" s="22"/>
    </row>
    <row r="71" spans="3:12" x14ac:dyDescent="0.2">
      <c r="C71" s="14"/>
      <c r="D71" s="2"/>
      <c r="E71" s="24"/>
      <c r="F71" s="15"/>
      <c r="G71" s="16"/>
      <c r="H71" s="17"/>
      <c r="I71" s="16"/>
      <c r="J71" s="21"/>
      <c r="L71" s="22"/>
    </row>
    <row r="72" spans="3:12" x14ac:dyDescent="0.2">
      <c r="C72" s="14"/>
      <c r="D72" s="11" t="s">
        <v>42</v>
      </c>
      <c r="E72" s="24"/>
      <c r="F72" s="15"/>
      <c r="G72" s="16"/>
      <c r="H72" s="17"/>
      <c r="I72" s="16"/>
      <c r="J72" s="21"/>
      <c r="L72" s="22"/>
    </row>
    <row r="73" spans="3:12" x14ac:dyDescent="0.2">
      <c r="C73" s="14">
        <f>C69+1</f>
        <v>28</v>
      </c>
      <c r="D73" s="2" t="s">
        <v>43</v>
      </c>
      <c r="E73" s="24" t="s">
        <v>44</v>
      </c>
      <c r="F73" s="25">
        <v>1</v>
      </c>
      <c r="G73" s="16">
        <f>ROUND(5000/110%,2)</f>
        <v>4545.45</v>
      </c>
      <c r="H73" s="17">
        <f>F73</f>
        <v>1</v>
      </c>
      <c r="I73" s="16">
        <v>5800</v>
      </c>
      <c r="J73" s="21"/>
      <c r="L73" s="22"/>
    </row>
    <row r="74" spans="3:12" x14ac:dyDescent="0.2">
      <c r="C74" s="14"/>
      <c r="D74" s="2"/>
      <c r="E74" s="24"/>
      <c r="F74" s="15"/>
      <c r="G74" s="16"/>
      <c r="H74" s="17"/>
      <c r="I74" s="16"/>
      <c r="J74" s="21"/>
      <c r="L74" s="22"/>
    </row>
    <row r="75" spans="3:12" x14ac:dyDescent="0.2">
      <c r="C75" s="14"/>
      <c r="D75" s="6" t="s">
        <v>45</v>
      </c>
      <c r="E75" s="24"/>
      <c r="F75" s="15"/>
      <c r="G75" s="16"/>
      <c r="H75" s="17"/>
      <c r="I75" s="16"/>
      <c r="J75" s="21"/>
      <c r="L75" s="22"/>
    </row>
    <row r="76" spans="3:12" x14ac:dyDescent="0.2">
      <c r="C76" s="14">
        <f>C73+1</f>
        <v>29</v>
      </c>
      <c r="D76" s="12" t="s">
        <v>46</v>
      </c>
      <c r="E76" s="24" t="s">
        <v>37</v>
      </c>
      <c r="F76" s="25">
        <v>825</v>
      </c>
      <c r="G76" s="16">
        <f>ROUND(35/110%,2)</f>
        <v>31.82</v>
      </c>
      <c r="H76" s="15">
        <f>F76</f>
        <v>825</v>
      </c>
      <c r="I76" s="16">
        <v>72</v>
      </c>
      <c r="J76" s="21"/>
      <c r="L76" s="22"/>
    </row>
    <row r="77" spans="3:12" x14ac:dyDescent="0.2">
      <c r="C77" s="14"/>
      <c r="D77" s="13"/>
      <c r="E77" s="24"/>
      <c r="F77" s="17"/>
      <c r="G77" s="26"/>
      <c r="H77" s="17"/>
      <c r="I77" s="20"/>
      <c r="J77" s="21"/>
      <c r="L77" s="22"/>
    </row>
    <row r="78" spans="3:12" x14ac:dyDescent="0.2">
      <c r="C78" s="14">
        <f>C76+1</f>
        <v>30</v>
      </c>
      <c r="D78" s="2" t="s">
        <v>47</v>
      </c>
      <c r="E78" s="24" t="s">
        <v>37</v>
      </c>
      <c r="F78" s="25">
        <v>825</v>
      </c>
      <c r="G78" s="16">
        <f>ROUND(10/110%,2)</f>
        <v>9.09</v>
      </c>
      <c r="H78" s="17">
        <f>F78</f>
        <v>825</v>
      </c>
      <c r="I78" s="20">
        <v>17</v>
      </c>
      <c r="J78" s="21"/>
      <c r="L78" s="22"/>
    </row>
    <row r="79" spans="3:12" x14ac:dyDescent="0.2">
      <c r="C79" s="14"/>
      <c r="D79" s="2"/>
      <c r="E79" s="24"/>
      <c r="F79" s="15"/>
      <c r="G79" s="16"/>
      <c r="H79" s="17"/>
      <c r="I79" s="16"/>
      <c r="J79" s="21"/>
      <c r="L79" s="22"/>
    </row>
    <row r="80" spans="3:12" x14ac:dyDescent="0.2">
      <c r="C80" s="14"/>
      <c r="D80" s="2"/>
      <c r="E80" s="24"/>
      <c r="F80" s="15"/>
      <c r="G80" s="16"/>
      <c r="H80" s="17"/>
      <c r="I80" s="16"/>
      <c r="J80" s="21"/>
      <c r="L80" s="22"/>
    </row>
    <row r="81" spans="3:12" x14ac:dyDescent="0.2">
      <c r="C81" s="14"/>
      <c r="D81" s="2"/>
      <c r="E81" s="24"/>
      <c r="F81" s="15"/>
      <c r="G81" s="16"/>
      <c r="H81" s="17"/>
      <c r="I81" s="16"/>
      <c r="J81" s="21"/>
      <c r="L81" s="22"/>
    </row>
    <row r="82" spans="3:12" x14ac:dyDescent="0.2">
      <c r="C82" s="14"/>
      <c r="D82" s="2"/>
      <c r="E82" s="24"/>
      <c r="F82" s="15"/>
      <c r="G82" s="16"/>
      <c r="H82" s="17"/>
      <c r="I82" s="16"/>
      <c r="J82" s="21"/>
      <c r="L82" s="22"/>
    </row>
    <row r="83" spans="3:12" x14ac:dyDescent="0.2">
      <c r="C83" s="14"/>
      <c r="D83" s="2"/>
      <c r="E83" s="24"/>
      <c r="F83" s="15"/>
      <c r="G83" s="16"/>
      <c r="H83" s="17"/>
      <c r="I83" s="16"/>
      <c r="J83" s="21"/>
      <c r="L83" s="22"/>
    </row>
    <row r="84" spans="3:12" x14ac:dyDescent="0.2">
      <c r="C84" s="14"/>
      <c r="D84" s="2"/>
      <c r="E84" s="24"/>
      <c r="F84" s="15"/>
      <c r="G84" s="16"/>
      <c r="H84" s="17"/>
      <c r="I84" s="16"/>
      <c r="J84" s="21"/>
      <c r="L84" s="22"/>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Pond (2)</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Tan Chun Yik</dc:creator>
  <cp:lastModifiedBy>Tan Chun Yik</cp:lastModifiedBy>
  <dcterms:created xsi:type="dcterms:W3CDTF">2014-08-08T02:05:26Z</dcterms:created>
  <dcterms:modified xsi:type="dcterms:W3CDTF">2014-08-08T02:07:32Z</dcterms:modified>
</cp:coreProperties>
</file>