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15" yWindow="-135" windowWidth="17820" windowHeight="8310" tabRatio="432"/>
  </bookViews>
  <sheets>
    <sheet name="Cert " sheetId="32" r:id="rId1"/>
    <sheet name="SubBQ" sheetId="25" r:id="rId2"/>
    <sheet name="Misc" sheetId="21" r:id="rId3"/>
    <sheet name="VO1" sheetId="24" r:id="rId4"/>
    <sheet name="MOS" sheetId="23" r:id="rId5"/>
    <sheet name="Record" sheetId="33" r:id="rId6"/>
  </sheets>
  <definedNames>
    <definedName name="_xlnm.Print_Area" localSheetId="0">'Cert '!$A$1:$H$28</definedName>
    <definedName name="_xlnm.Print_Area" localSheetId="2">Misc!$A$1:$L$81</definedName>
  </definedNames>
  <calcPr calcId="145621"/>
</workbook>
</file>

<file path=xl/calcChain.xml><?xml version="1.0" encoding="utf-8"?>
<calcChain xmlns="http://schemas.openxmlformats.org/spreadsheetml/2006/main">
  <c r="A19" i="32" l="1"/>
  <c r="H36" i="32" l="1"/>
  <c r="C8" i="33" l="1"/>
  <c r="I12" i="25" l="1"/>
  <c r="F28" i="25"/>
  <c r="A12" i="25"/>
  <c r="A13" i="25" s="1"/>
  <c r="A14" i="25" s="1"/>
  <c r="A15" i="25" s="1"/>
  <c r="A16" i="25" s="1"/>
  <c r="A17" i="25" s="1"/>
  <c r="A18" i="25" s="1"/>
  <c r="I33" i="25" l="1"/>
  <c r="I13" i="25" l="1"/>
  <c r="I14" i="25"/>
  <c r="I15" i="25"/>
  <c r="I17" i="25"/>
  <c r="I18" i="25"/>
  <c r="I20" i="25"/>
  <c r="I22" i="25"/>
  <c r="I24" i="25"/>
  <c r="I30" i="25"/>
  <c r="I31" i="25"/>
  <c r="I32" i="25"/>
  <c r="I23" i="25" l="1"/>
  <c r="I21" i="25"/>
  <c r="I19" i="25"/>
  <c r="I16" i="25"/>
  <c r="I11" i="25"/>
  <c r="I29" i="25"/>
  <c r="I28" i="25"/>
  <c r="I26" i="25"/>
  <c r="I34" i="25" l="1"/>
  <c r="E34" i="32" l="1"/>
  <c r="G78" i="21"/>
  <c r="F11" i="25" l="1"/>
  <c r="F10" i="25" l="1"/>
  <c r="F12" i="25"/>
  <c r="F13" i="25"/>
  <c r="F14" i="25"/>
  <c r="F15" i="25"/>
  <c r="F16" i="25"/>
  <c r="F17" i="25"/>
  <c r="F18" i="25"/>
  <c r="F19" i="25"/>
  <c r="F20" i="25"/>
  <c r="F21" i="25"/>
  <c r="F22" i="25"/>
  <c r="F23" i="25"/>
  <c r="F24" i="25"/>
  <c r="F26" i="25"/>
  <c r="F29" i="25"/>
  <c r="F30" i="25"/>
  <c r="F31" i="25"/>
  <c r="F32" i="25"/>
  <c r="F9" i="25"/>
  <c r="F34" i="25" l="1"/>
  <c r="F37" i="25" l="1"/>
  <c r="Q31" i="25"/>
  <c r="P31" i="25"/>
  <c r="B20" i="32" l="1"/>
  <c r="J48" i="21"/>
  <c r="G48" i="21"/>
  <c r="S13" i="25" l="1"/>
  <c r="S14" i="25"/>
  <c r="S15" i="25"/>
  <c r="S17" i="25"/>
  <c r="S18" i="25"/>
  <c r="S19" i="25"/>
  <c r="S24" i="25"/>
  <c r="S25" i="25"/>
  <c r="S26" i="25"/>
  <c r="S27" i="25"/>
  <c r="S28" i="25"/>
  <c r="S29" i="25"/>
  <c r="S30" i="25"/>
  <c r="S32" i="25"/>
  <c r="O17" i="24" l="1"/>
  <c r="N17" i="24"/>
  <c r="P17" i="24" l="1"/>
  <c r="H42" i="21" l="1"/>
  <c r="G42" i="21"/>
  <c r="G43" i="21" l="1"/>
  <c r="B1" i="24" l="1"/>
  <c r="H34" i="32" l="1"/>
  <c r="H10" i="32" s="1"/>
  <c r="G34" i="32"/>
  <c r="F34" i="32"/>
  <c r="D34" i="32"/>
  <c r="C34" i="32"/>
  <c r="B34" i="32"/>
  <c r="A34" i="32"/>
  <c r="G19" i="32" s="1"/>
  <c r="O33" i="32"/>
  <c r="N33" i="32"/>
  <c r="S31" i="32"/>
  <c r="U31" i="32" s="1"/>
  <c r="S30" i="32"/>
  <c r="U30" i="32" s="1"/>
  <c r="S29" i="32"/>
  <c r="U29" i="32" s="1"/>
  <c r="U24" i="32"/>
  <c r="O5" i="32" s="1"/>
  <c r="S24" i="32"/>
  <c r="N5" i="32" s="1"/>
  <c r="N8" i="32"/>
  <c r="U32" i="32" l="1"/>
  <c r="J23" i="32" s="1"/>
  <c r="B1" i="23" l="1"/>
  <c r="B3" i="24"/>
  <c r="B3" i="23" s="1"/>
  <c r="B2" i="24" l="1"/>
  <c r="B2" i="23" s="1"/>
  <c r="Q23" i="25" l="1"/>
  <c r="Q22" i="25"/>
  <c r="Q20" i="25"/>
  <c r="Q12" i="25"/>
  <c r="Q16" i="25"/>
  <c r="Q21" i="25"/>
  <c r="S31" i="25"/>
  <c r="Q34" i="25" l="1"/>
  <c r="G16" i="21"/>
  <c r="H16" i="21" s="1"/>
  <c r="G15" i="21"/>
  <c r="H15" i="21" s="1"/>
  <c r="G14" i="21"/>
  <c r="H14" i="21" s="1"/>
  <c r="G13" i="21"/>
  <c r="H13" i="21" s="1"/>
  <c r="G12" i="21"/>
  <c r="H12" i="21" s="1"/>
  <c r="G11" i="21"/>
  <c r="H11" i="21" s="1"/>
  <c r="G10" i="21"/>
  <c r="H10" i="21" s="1"/>
  <c r="G9" i="21"/>
  <c r="H9" i="21" s="1"/>
  <c r="G8" i="21"/>
  <c r="H8" i="21" s="1"/>
  <c r="G7" i="21"/>
  <c r="H7" i="21" s="1"/>
  <c r="G6" i="21"/>
  <c r="H6" i="21" s="1"/>
  <c r="G5" i="21"/>
  <c r="H5" i="21" s="1"/>
  <c r="H17" i="21" l="1"/>
  <c r="G17" i="21"/>
  <c r="G18" i="21" l="1"/>
  <c r="B23" i="32" s="1"/>
  <c r="J68" i="21"/>
  <c r="G68" i="21"/>
  <c r="G38" i="23"/>
  <c r="G5" i="24"/>
  <c r="G49" i="21"/>
  <c r="J49" i="21"/>
  <c r="G50" i="21"/>
  <c r="J50" i="21"/>
  <c r="G51" i="21"/>
  <c r="J51" i="21"/>
  <c r="G52" i="21"/>
  <c r="J52" i="21"/>
  <c r="G53" i="21"/>
  <c r="J53" i="21"/>
  <c r="G54" i="21"/>
  <c r="J54" i="21"/>
  <c r="G55" i="21"/>
  <c r="J55" i="21"/>
  <c r="G56" i="21"/>
  <c r="J56" i="21"/>
  <c r="G57" i="21"/>
  <c r="J57" i="21"/>
  <c r="G58" i="21"/>
  <c r="J58" i="21"/>
  <c r="G59" i="21"/>
  <c r="J59" i="21"/>
  <c r="G60" i="21"/>
  <c r="J60" i="21"/>
  <c r="G61" i="21"/>
  <c r="J61" i="21"/>
  <c r="G62" i="21"/>
  <c r="J62" i="21"/>
  <c r="G63" i="21"/>
  <c r="J63" i="21"/>
  <c r="G64" i="21"/>
  <c r="J64" i="21"/>
  <c r="G65" i="21"/>
  <c r="J65" i="21"/>
  <c r="G66" i="21"/>
  <c r="J66" i="21"/>
  <c r="G67" i="21"/>
  <c r="J67" i="21"/>
  <c r="G69" i="21"/>
  <c r="J69" i="21"/>
  <c r="G79" i="21"/>
  <c r="H79" i="21" s="1"/>
  <c r="G80" i="21"/>
  <c r="H80" i="21" s="1"/>
  <c r="G88" i="21"/>
  <c r="H88" i="21" s="1"/>
  <c r="G89" i="21"/>
  <c r="H89" i="21" s="1"/>
  <c r="G90" i="21"/>
  <c r="H90" i="21" s="1"/>
  <c r="G91" i="21"/>
  <c r="H91" i="21" s="1"/>
  <c r="H92" i="21" l="1"/>
  <c r="H81" i="21"/>
  <c r="S22" i="25"/>
  <c r="S12" i="25"/>
  <c r="S21" i="25"/>
  <c r="S20" i="25"/>
  <c r="S23" i="25"/>
  <c r="S16" i="25"/>
  <c r="C23" i="32"/>
  <c r="K65" i="21"/>
  <c r="L65" i="21" s="1"/>
  <c r="K61" i="21"/>
  <c r="L61" i="21" s="1"/>
  <c r="K57" i="21"/>
  <c r="L57" i="21" s="1"/>
  <c r="K53" i="21"/>
  <c r="L53" i="21" s="1"/>
  <c r="K69" i="21"/>
  <c r="L69" i="21" s="1"/>
  <c r="K64" i="21"/>
  <c r="L64" i="21" s="1"/>
  <c r="K62" i="21"/>
  <c r="L62" i="21" s="1"/>
  <c r="K60" i="21"/>
  <c r="L60" i="21" s="1"/>
  <c r="K58" i="21"/>
  <c r="L58" i="21" s="1"/>
  <c r="K56" i="21"/>
  <c r="L56" i="21" s="1"/>
  <c r="K54" i="21"/>
  <c r="L54" i="21" s="1"/>
  <c r="K52" i="21"/>
  <c r="L52" i="21" s="1"/>
  <c r="K50" i="21"/>
  <c r="L50" i="21" s="1"/>
  <c r="K48" i="21"/>
  <c r="F19" i="24"/>
  <c r="L19" i="24"/>
  <c r="I35" i="25" s="1"/>
  <c r="I36" i="25" s="1"/>
  <c r="I19" i="24"/>
  <c r="G70" i="21"/>
  <c r="G81" i="21"/>
  <c r="K66" i="21"/>
  <c r="L66" i="21" s="1"/>
  <c r="K67" i="21"/>
  <c r="L67" i="21" s="1"/>
  <c r="G92" i="21"/>
  <c r="K63" i="21"/>
  <c r="L63" i="21" s="1"/>
  <c r="K59" i="21"/>
  <c r="L59" i="21" s="1"/>
  <c r="K55" i="21"/>
  <c r="L55" i="21" s="1"/>
  <c r="K51" i="21"/>
  <c r="L51" i="21" s="1"/>
  <c r="K49" i="21"/>
  <c r="L49" i="21" s="1"/>
  <c r="K68" i="21"/>
  <c r="L68" i="21" s="1"/>
  <c r="J70" i="21"/>
  <c r="G93" i="21" l="1"/>
  <c r="F23" i="32" s="1"/>
  <c r="G82" i="21"/>
  <c r="E23" i="32" s="1"/>
  <c r="S34" i="25"/>
  <c r="R24" i="32"/>
  <c r="I20" i="24"/>
  <c r="T24" i="32"/>
  <c r="C19" i="32" s="1"/>
  <c r="B19" i="32"/>
  <c r="L70" i="21"/>
  <c r="K70" i="21"/>
  <c r="G23" i="32" l="1"/>
  <c r="N4" i="32"/>
  <c r="N6" i="32" s="1"/>
  <c r="C20" i="32"/>
  <c r="D20" i="32" s="1"/>
  <c r="H7" i="32"/>
  <c r="H8" i="32" s="1"/>
  <c r="O4" i="32"/>
  <c r="O6" i="32" s="1"/>
  <c r="Q37" i="25"/>
  <c r="D19" i="32"/>
  <c r="K71" i="21"/>
  <c r="D23" i="32" s="1"/>
  <c r="H16" i="32" l="1"/>
  <c r="E19" i="32"/>
  <c r="F19" i="32" s="1"/>
  <c r="A23" i="32" s="1"/>
  <c r="H23" i="32" s="1"/>
</calcChain>
</file>

<file path=xl/sharedStrings.xml><?xml version="1.0" encoding="utf-8"?>
<sst xmlns="http://schemas.openxmlformats.org/spreadsheetml/2006/main" count="299" uniqueCount="188">
  <si>
    <t>Revised Contract Sum</t>
  </si>
  <si>
    <t>Approved By,</t>
  </si>
  <si>
    <t>Description</t>
  </si>
  <si>
    <t>Total</t>
  </si>
  <si>
    <t xml:space="preserve">               CERTIFICATE OF PAYMENT</t>
  </si>
  <si>
    <t>Sub Contract Works</t>
  </si>
  <si>
    <t>% of Completion:</t>
  </si>
  <si>
    <t>Original Contract Sum</t>
  </si>
  <si>
    <t xml:space="preserve">Variation Order </t>
  </si>
  <si>
    <t>Value of work done</t>
  </si>
  <si>
    <t>Retention Sum</t>
  </si>
  <si>
    <t>Date</t>
  </si>
  <si>
    <t>Item</t>
  </si>
  <si>
    <t>Unit</t>
  </si>
  <si>
    <t>Rate</t>
  </si>
  <si>
    <t>Qty</t>
  </si>
  <si>
    <t>Misc</t>
  </si>
  <si>
    <t>Claim</t>
  </si>
  <si>
    <t>Kongsi Kong</t>
  </si>
  <si>
    <t>Skilled</t>
  </si>
  <si>
    <t>Labour</t>
  </si>
  <si>
    <t>Unskilled</t>
  </si>
  <si>
    <t>Total Qty</t>
  </si>
  <si>
    <t>Claimed Qty</t>
  </si>
  <si>
    <t>Remark</t>
  </si>
  <si>
    <t>Amount</t>
  </si>
  <si>
    <t xml:space="preserve">Total Amount </t>
  </si>
  <si>
    <t>Cost Saving (RM)</t>
  </si>
  <si>
    <t>VO Claim Status:</t>
  </si>
  <si>
    <t>Amount recommend by QS:</t>
  </si>
  <si>
    <t>Amount received:</t>
  </si>
  <si>
    <t>Date receive:</t>
  </si>
  <si>
    <t>Approval by:</t>
  </si>
  <si>
    <t>This Claim (Workdone)</t>
  </si>
  <si>
    <t>Checking</t>
  </si>
  <si>
    <t>QS</t>
  </si>
  <si>
    <t>Acct</t>
  </si>
  <si>
    <t>(Previous Claims)</t>
  </si>
  <si>
    <t>Previous Certified</t>
  </si>
  <si>
    <t>VO Addition</t>
  </si>
  <si>
    <t>Contract Sum</t>
  </si>
  <si>
    <t>Original</t>
  </si>
  <si>
    <t>Workdone</t>
  </si>
  <si>
    <t>VO Omission</t>
  </si>
  <si>
    <t>VO List</t>
  </si>
  <si>
    <t>VO.01</t>
  </si>
  <si>
    <t>VO.02</t>
  </si>
  <si>
    <t>VO.03</t>
  </si>
  <si>
    <t>VO.04</t>
  </si>
  <si>
    <t>VO.05</t>
  </si>
  <si>
    <t>VO.06</t>
  </si>
  <si>
    <t>VO.07</t>
  </si>
  <si>
    <t>VO.08</t>
  </si>
  <si>
    <t>VO.09</t>
  </si>
  <si>
    <t>VO.10</t>
  </si>
  <si>
    <t>VO.11</t>
  </si>
  <si>
    <t>VO.12</t>
  </si>
  <si>
    <t>VO.13</t>
  </si>
  <si>
    <t>VO.14</t>
  </si>
  <si>
    <t>VO.15</t>
  </si>
  <si>
    <t>VO.16</t>
  </si>
  <si>
    <t>VO.17</t>
  </si>
  <si>
    <t>VO.18</t>
  </si>
  <si>
    <t>VO.19</t>
  </si>
  <si>
    <t>VO.20</t>
  </si>
  <si>
    <t>Contract</t>
  </si>
  <si>
    <t>Add</t>
  </si>
  <si>
    <t>Omit</t>
  </si>
  <si>
    <t>Subcontractor :</t>
  </si>
  <si>
    <t>Subcon Claim BQ</t>
  </si>
  <si>
    <t>Project              :</t>
  </si>
  <si>
    <t>Re                      :</t>
  </si>
  <si>
    <t>SubContract    :</t>
  </si>
  <si>
    <t>sub-total</t>
  </si>
  <si>
    <t>Materials/Machinery</t>
  </si>
  <si>
    <t>Material On Site</t>
  </si>
  <si>
    <t>Previous Certified Qty</t>
  </si>
  <si>
    <t>This Claimed Qty</t>
  </si>
  <si>
    <t>Total Amount</t>
  </si>
  <si>
    <t>Checked By,</t>
  </si>
  <si>
    <t>Site Record-Daywork</t>
  </si>
  <si>
    <t>Kepala</t>
  </si>
  <si>
    <t>MC Cost</t>
  </si>
  <si>
    <t>Project Code</t>
  </si>
  <si>
    <t>LA no</t>
  </si>
  <si>
    <t>Contract Period</t>
  </si>
  <si>
    <t>Person incharge:</t>
  </si>
  <si>
    <t>Variation Order+/-</t>
  </si>
  <si>
    <t>Total work done</t>
  </si>
  <si>
    <t>Accm Certified todate</t>
  </si>
  <si>
    <t>Previous Certified (RM)</t>
  </si>
  <si>
    <t>This Materials on Site</t>
  </si>
  <si>
    <t>Amount Certified</t>
  </si>
  <si>
    <t xml:space="preserve"> Advance Payment </t>
  </si>
  <si>
    <t xml:space="preserve"> Material purchased on behalf </t>
  </si>
  <si>
    <t xml:space="preserve"> Kongsi Kong </t>
  </si>
  <si>
    <t xml:space="preserve"> Work on behalf </t>
  </si>
  <si>
    <t>Permit</t>
  </si>
  <si>
    <t xml:space="preserve">This Total Misc </t>
  </si>
  <si>
    <t>Due Date :</t>
  </si>
  <si>
    <t>Cheque No</t>
  </si>
  <si>
    <t>Received By</t>
  </si>
  <si>
    <t>Cheque Date</t>
  </si>
  <si>
    <t>Cheque Amount</t>
  </si>
  <si>
    <t xml:space="preserve"> Total Misc </t>
  </si>
  <si>
    <t>Accm Previous Recommended</t>
  </si>
  <si>
    <t>Total Claim Sum:</t>
  </si>
  <si>
    <t>Original Contract Sum:</t>
  </si>
  <si>
    <t>Accumulated Site record-daywork</t>
  </si>
  <si>
    <t>Advance</t>
  </si>
  <si>
    <t>Recommended Amount</t>
  </si>
  <si>
    <t>=QS</t>
  </si>
  <si>
    <t>A. Advance Payment</t>
  </si>
  <si>
    <t>B. Materials and Machinery Cost (Purchased/ Rental on behalf)</t>
  </si>
  <si>
    <t>C. Kongsi Kong</t>
  </si>
  <si>
    <t>D. Work on behalf</t>
  </si>
  <si>
    <t>E. Permit</t>
  </si>
  <si>
    <t>Prepared By,</t>
  </si>
  <si>
    <t>Claim No</t>
  </si>
  <si>
    <t>Date of Valuation</t>
  </si>
  <si>
    <t>Final Account</t>
  </si>
  <si>
    <t xml:space="preserve">Retention Sum </t>
  </si>
  <si>
    <t>PROJECT TITLE:</t>
  </si>
  <si>
    <t>Previous</t>
  </si>
  <si>
    <t>Total Claim - Total Previous</t>
  </si>
  <si>
    <t>SubContract Works :</t>
  </si>
  <si>
    <t xml:space="preserve">Remarks : add in the 15-18m qty in 12-15m </t>
  </si>
  <si>
    <t xml:space="preserve"> Ms Chew :</t>
  </si>
  <si>
    <t>Mr Saw :</t>
  </si>
  <si>
    <t xml:space="preserve">Mr. Loh : </t>
  </si>
  <si>
    <t>Mr. Chuah :</t>
  </si>
  <si>
    <t>VO</t>
  </si>
  <si>
    <t>Estimate</t>
  </si>
  <si>
    <t xml:space="preserve">on hold for material backcharges </t>
  </si>
  <si>
    <t>Claimed Amt</t>
  </si>
  <si>
    <t>Previous Qty</t>
  </si>
  <si>
    <t>No.</t>
  </si>
  <si>
    <t>j</t>
  </si>
  <si>
    <t>m</t>
  </si>
  <si>
    <t>METRIO CONSTRUCTION SDN BHD</t>
  </si>
  <si>
    <t>SB135, Bukit Mertajam, Penang</t>
  </si>
  <si>
    <t>Building</t>
  </si>
  <si>
    <t>SB135</t>
  </si>
  <si>
    <t>claim no. 01</t>
  </si>
  <si>
    <t>a.</t>
  </si>
  <si>
    <t>Plot 61 + 62</t>
  </si>
  <si>
    <t>Plot 63 + 64</t>
  </si>
  <si>
    <t>Plot 59 + 60</t>
  </si>
  <si>
    <t>total point</t>
  </si>
  <si>
    <t>BAKAU PILES (ALL PROVISIONAL)</t>
  </si>
  <si>
    <t xml:space="preserve">Item </t>
  </si>
  <si>
    <t>Handle, pitch and drive 75mm (minimum) to 125mm diameter approved bakau piles of 5m long</t>
  </si>
  <si>
    <t>Town-house (Intermediate Unit)</t>
  </si>
  <si>
    <t>Town-house (Corner Unit)</t>
  </si>
  <si>
    <t>Town-house (STAGGERED LOT)</t>
  </si>
  <si>
    <t>Semi-Detached</t>
  </si>
  <si>
    <t>Club House</t>
  </si>
  <si>
    <t>TNB COMPACT SUB</t>
  </si>
  <si>
    <t>Refuse Chamber</t>
  </si>
  <si>
    <t>150mm x 150mm RC Pile for Drainage Works</t>
  </si>
  <si>
    <t>Allow for the provision and mobilisation of all
necessary piling equipment, plant, tools, temporary staging, working platform and ancillary equipment for installation of Hydraulic Hammer pile machine and for their transportation to site, handling assembling, moving about the site from point to point, construction of temporary hardstanding or stagings, including any excavation, earth filling, to make up level and staging for movement of plant from different level around the site, demobilisation after completion of the works and any idles time for whole duration of the works</t>
  </si>
  <si>
    <t>No</t>
  </si>
  <si>
    <t xml:space="preserve">
</t>
  </si>
  <si>
    <t xml:space="preserve">Handle, transport and pitch approved precast reinforced concrete pile for driving in single or in cluster </t>
  </si>
  <si>
    <t>150mm x 150mm Initial pile 6m long</t>
  </si>
  <si>
    <t xml:space="preserve"> 150mm x 150mm Extension pile 6m long</t>
  </si>
  <si>
    <t>Drive only as described single vertical 150mm x 150mm precast reinforced concrete pile</t>
  </si>
  <si>
    <t>13mm V-fillet weld joint connection for 150mm x 150mm precast concrete pile between head and extension plates and including covering weld with pure bitumen</t>
  </si>
  <si>
    <t>included</t>
  </si>
  <si>
    <t>corn +int</t>
  </si>
  <si>
    <t>int + star</t>
  </si>
  <si>
    <t>semi d</t>
  </si>
  <si>
    <r>
      <t xml:space="preserve">LOCUS TEAM SDN BHD </t>
    </r>
    <r>
      <rPr>
        <b/>
        <sz val="8"/>
        <rFont val="Arial"/>
        <family val="2"/>
      </rPr>
      <t>(315606-P)</t>
    </r>
  </si>
  <si>
    <t>No. 44,  Lorong Perda Utama 8,</t>
  </si>
  <si>
    <t>Bandar Perda,</t>
  </si>
  <si>
    <t>13600 Bukit Mertajam</t>
  </si>
  <si>
    <t>Tel No.: 04-539 1125</t>
  </si>
  <si>
    <t>Fax No.   :04-539 1425</t>
  </si>
  <si>
    <t>Mr Chaw Kim Hock (012-408 6255)</t>
  </si>
  <si>
    <t>Sub-contract for Piling Works</t>
  </si>
  <si>
    <t>Lab &amp; Mach</t>
  </si>
  <si>
    <t>SB135/LA01</t>
  </si>
  <si>
    <t>5th Dec 2013 - 11th Aug 2014</t>
  </si>
  <si>
    <t>LOCUS TEAM SDN BHD</t>
  </si>
  <si>
    <t>PILING WORKS</t>
  </si>
  <si>
    <r>
      <t xml:space="preserve">Allow for mobilisation of machinery for Bakau Pile </t>
    </r>
    <r>
      <rPr>
        <b/>
        <sz val="12"/>
        <rFont val="Cambria"/>
        <family val="1"/>
        <scheme val="major"/>
      </rPr>
      <t xml:space="preserve">(A-Frame ) </t>
    </r>
    <r>
      <rPr>
        <sz val="12"/>
        <rFont val="Cambria"/>
        <family val="1"/>
        <scheme val="major"/>
      </rPr>
      <t>including moving machinery about site and demobilisation upon completion of piling works (Rate shall include for idling time)</t>
    </r>
  </si>
  <si>
    <t>Variation Order</t>
  </si>
  <si>
    <t>Remarks: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</si>
</sst>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_(&quot;$&quot;* #,##0.00_);_(&quot;$&quot;* \(#,##0.00\);_(&quot;$&quot;* &quot;-&quot;??_);_(@_)"/>
    <numFmt numFmtId="165" formatCode="_-* #,##0.00_-;\-* #,##0.00_-;_-* &quot;-&quot;??_-;_-@_-"/>
    <numFmt numFmtId="166" formatCode="_ * #,##0.00_ ;_ * \-#,##0.00_ ;_ * &quot;-&quot;??_ ;_ @_ "/>
    <numFmt numFmtId="167" formatCode="_(* #,##0.0_);_(* \(#,##0.0\);_(* &quot;-&quot;??_);_(@_)"/>
    <numFmt numFmtId="168" formatCode="0.000"/>
    <numFmt numFmtId="169" formatCode="_(* #,##0.000_);_(* \(#,##0.000\);_(* &quot;-&quot;??_);_(@_)"/>
    <numFmt numFmtId="170" formatCode="[$-409]d\-mmm\-yy;@"/>
    <numFmt numFmtId="171" formatCode="_(* #,##0_);_(* \(#,##0\);_(* &quot;-&quot;??_);_(@_)"/>
    <numFmt numFmtId="172" formatCode="0_);\(0\)"/>
    <numFmt numFmtId="173" formatCode="[$-409]d/mmm/yy;@"/>
    <numFmt numFmtId="174" formatCode="[$-409]dd/mmm/yy;@"/>
    <numFmt numFmtId="175" formatCode="0\ &quot;days&quot;"/>
    <numFmt numFmtId="176" formatCode="&quot;=&quot;\ 0\ &quot;days&quot;"/>
    <numFmt numFmtId="177" formatCode="&quot;x RM&quot;0.00"/>
    <numFmt numFmtId="178" formatCode="_(&quot;= RM&quot;#,##0.00_);_(* \(#,##0.00\);_(* &quot;-&quot;??_);_(@_)"/>
    <numFmt numFmtId="179" formatCode="[$-409]dd\-mmm\-yy;@"/>
    <numFmt numFmtId="180" formatCode="dd\/mm\/yyyy&quot;  &quot;"/>
  </numFmts>
  <fonts count="65">
    <font>
      <sz val="10"/>
      <name val="Arial"/>
      <family val="2"/>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9"/>
      <name val="Arial"/>
      <family val="2"/>
    </font>
    <font>
      <sz val="8"/>
      <name val="Arial"/>
      <family val="2"/>
    </font>
    <font>
      <sz val="10"/>
      <name val="Times New Roman"/>
      <family val="1"/>
    </font>
    <font>
      <sz val="8"/>
      <name val="Arial"/>
      <family val="2"/>
    </font>
    <font>
      <sz val="10"/>
      <name val="Helv"/>
      <family val="2"/>
    </font>
    <font>
      <b/>
      <sz val="10"/>
      <name val="Times New Roman"/>
      <family val="1"/>
    </font>
    <font>
      <sz val="10"/>
      <color indexed="12"/>
      <name val="Times New Roman"/>
      <family val="1"/>
    </font>
    <font>
      <b/>
      <u/>
      <sz val="10"/>
      <name val="Times New Roman"/>
      <family val="1"/>
    </font>
    <font>
      <sz val="10"/>
      <color indexed="10"/>
      <name val="Times New Roman"/>
      <family val="1"/>
    </font>
    <font>
      <b/>
      <sz val="11"/>
      <name val="Times New Roman"/>
      <family val="1"/>
    </font>
    <font>
      <b/>
      <u/>
      <sz val="12"/>
      <name val="Times New Roman"/>
      <family val="1"/>
    </font>
    <font>
      <sz val="9"/>
      <name val="Times New Roman"/>
      <family val="1"/>
    </font>
    <font>
      <u/>
      <sz val="10"/>
      <name val="Times New Roman"/>
      <family val="1"/>
    </font>
    <font>
      <b/>
      <sz val="10"/>
      <name val="CG Times"/>
      <family val="1"/>
    </font>
    <font>
      <sz val="10"/>
      <color indexed="8"/>
      <name val="Times New Roman"/>
      <family val="1"/>
    </font>
    <font>
      <sz val="10"/>
      <color theme="7" tint="0.59999389629810485"/>
      <name val="Times New Roman"/>
      <family val="1"/>
    </font>
    <font>
      <sz val="10"/>
      <color theme="7" tint="0.59999389629810485"/>
      <name val="Arial"/>
      <family val="2"/>
    </font>
    <font>
      <sz val="10"/>
      <name val="Arial"/>
      <family val="2"/>
    </font>
    <font>
      <b/>
      <sz val="8"/>
      <name val="Arial"/>
      <family val="2"/>
    </font>
    <font>
      <sz val="8"/>
      <color rgb="FFC00000"/>
      <name val="Arial"/>
      <family val="2"/>
    </font>
    <font>
      <sz val="8"/>
      <color rgb="FF002060"/>
      <name val="Arial"/>
      <family val="2"/>
    </font>
    <font>
      <sz val="8"/>
      <color theme="1"/>
      <name val="Arial"/>
      <family val="2"/>
    </font>
    <font>
      <sz val="8"/>
      <color rgb="FFFF0000"/>
      <name val="Arial"/>
      <family val="2"/>
    </font>
    <font>
      <i/>
      <sz val="8"/>
      <name val="Arial"/>
      <family val="2"/>
    </font>
    <font>
      <sz val="8"/>
      <color theme="3" tint="0.39997558519241921"/>
      <name val="Arial"/>
      <family val="2"/>
    </font>
    <font>
      <sz val="9"/>
      <color theme="3" tint="0.39997558519241921"/>
      <name val="Arial"/>
      <family val="2"/>
    </font>
    <font>
      <i/>
      <sz val="8"/>
      <color theme="3" tint="0.39997558519241921"/>
      <name val="Arial"/>
      <family val="2"/>
    </font>
    <font>
      <i/>
      <sz val="8"/>
      <color rgb="FF0070C0"/>
      <name val="Arial"/>
      <family val="2"/>
    </font>
    <font>
      <b/>
      <sz val="9"/>
      <name val="Arial"/>
      <family val="2"/>
    </font>
    <font>
      <u/>
      <sz val="9"/>
      <color indexed="10"/>
      <name val="Arial"/>
      <family val="2"/>
    </font>
    <font>
      <u/>
      <sz val="9"/>
      <name val="Arial"/>
      <family val="2"/>
    </font>
    <font>
      <b/>
      <u/>
      <sz val="9"/>
      <name val="Arial"/>
      <family val="2"/>
    </font>
    <font>
      <sz val="12"/>
      <name val="Arial"/>
      <family val="2"/>
    </font>
    <font>
      <sz val="8"/>
      <color theme="7" tint="0.79998168889431442"/>
      <name val="Arial"/>
      <family val="2"/>
    </font>
    <font>
      <sz val="10"/>
      <color theme="1"/>
      <name val="Times New Roman"/>
      <family val="1"/>
    </font>
    <font>
      <i/>
      <sz val="9"/>
      <color theme="3" tint="0.39997558519241921"/>
      <name val="Arial"/>
      <family val="2"/>
    </font>
    <font>
      <sz val="10"/>
      <color rgb="FFC00000"/>
      <name val="Arial"/>
      <family val="2"/>
    </font>
    <font>
      <sz val="9"/>
      <color theme="0"/>
      <name val="Arial"/>
      <family val="2"/>
    </font>
    <font>
      <b/>
      <sz val="10"/>
      <color rgb="FFFF0000"/>
      <name val="Arial"/>
      <family val="2"/>
    </font>
    <font>
      <b/>
      <i/>
      <sz val="10"/>
      <name val="Arial"/>
      <family val="2"/>
    </font>
    <font>
      <b/>
      <sz val="18"/>
      <name val="Arial"/>
      <family val="2"/>
    </font>
    <font>
      <b/>
      <sz val="11"/>
      <name val="Arial"/>
      <family val="2"/>
    </font>
    <font>
      <b/>
      <sz val="9"/>
      <color rgb="FFFF0000"/>
      <name val="Arial"/>
      <family val="2"/>
    </font>
    <font>
      <b/>
      <u/>
      <sz val="11"/>
      <name val="Times New Roman"/>
      <family val="1"/>
    </font>
    <font>
      <i/>
      <sz val="10"/>
      <color rgb="FFFF0000"/>
      <name val="Arial"/>
      <family val="2"/>
    </font>
    <font>
      <sz val="10"/>
      <name val="Arial"/>
      <family val="2"/>
    </font>
    <font>
      <sz val="11"/>
      <color rgb="FF000000"/>
      <name val="Calibri"/>
      <family val="2"/>
    </font>
    <font>
      <sz val="10"/>
      <name val="Cambria"/>
      <family val="1"/>
      <scheme val="major"/>
    </font>
    <font>
      <b/>
      <sz val="12"/>
      <name val="Cambria"/>
      <family val="1"/>
      <scheme val="major"/>
    </font>
    <font>
      <sz val="12"/>
      <name val="Cambria"/>
      <family val="1"/>
      <scheme val="major"/>
    </font>
    <font>
      <b/>
      <u/>
      <sz val="12"/>
      <name val="Cambria"/>
      <family val="1"/>
      <scheme val="major"/>
    </font>
    <font>
      <sz val="12"/>
      <color rgb="FF000000"/>
      <name val="Cambria"/>
      <family val="1"/>
      <scheme val="major"/>
    </font>
    <font>
      <sz val="12"/>
      <color rgb="FF0000FF"/>
      <name val="Cambria"/>
      <family val="1"/>
      <scheme val="major"/>
    </font>
    <font>
      <sz val="12"/>
      <color theme="1"/>
      <name val="Cambria"/>
      <family val="1"/>
      <scheme val="major"/>
    </font>
    <font>
      <sz val="12"/>
      <color indexed="8"/>
      <name val="Cambria"/>
      <family val="1"/>
      <scheme val="major"/>
    </font>
    <font>
      <u/>
      <sz val="12"/>
      <name val="Cambria"/>
      <family val="1"/>
      <scheme val="major"/>
    </font>
    <font>
      <sz val="12"/>
      <color indexed="10"/>
      <name val="Cambria"/>
      <family val="1"/>
      <scheme val="major"/>
    </font>
    <font>
      <b/>
      <sz val="12"/>
      <color rgb="FF0000FF"/>
      <name val="Cambria"/>
      <family val="1"/>
      <scheme val="major"/>
    </font>
    <font>
      <b/>
      <sz val="12"/>
      <color rgb="FFFF0000"/>
      <name val="Cambria"/>
      <family val="1"/>
      <scheme val="major"/>
    </font>
  </fonts>
  <fills count="12">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13"/>
        <bgColor indexed="64"/>
      </patternFill>
    </fill>
    <fill>
      <patternFill patternType="solid">
        <fgColor indexed="27"/>
        <bgColor indexed="64"/>
      </patternFill>
    </fill>
    <fill>
      <patternFill patternType="solid">
        <fgColor indexed="47"/>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FF99"/>
        <bgColor indexed="64"/>
      </patternFill>
    </fill>
    <fill>
      <patternFill patternType="solid">
        <fgColor rgb="FFFF99FF"/>
        <bgColor indexed="64"/>
      </patternFill>
    </fill>
  </fills>
  <borders count="105">
    <border>
      <left/>
      <right/>
      <top/>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bottom/>
      <diagonal/>
    </border>
    <border>
      <left/>
      <right style="thin">
        <color indexed="64"/>
      </right>
      <top/>
      <bottom style="hair">
        <color indexed="64"/>
      </bottom>
      <diagonal/>
    </border>
    <border>
      <left/>
      <right style="medium">
        <color indexed="64"/>
      </right>
      <top style="thin">
        <color indexed="64"/>
      </top>
      <bottom/>
      <diagonal/>
    </border>
    <border>
      <left/>
      <right style="medium">
        <color indexed="64"/>
      </right>
      <top/>
      <bottom/>
      <diagonal/>
    </border>
    <border>
      <left style="double">
        <color indexed="64"/>
      </left>
      <right style="thin">
        <color indexed="64"/>
      </right>
      <top style="medium">
        <color indexed="64"/>
      </top>
      <bottom style="medium">
        <color indexed="64"/>
      </bottom>
      <diagonal/>
    </border>
  </borders>
  <cellStyleXfs count="26">
    <xf numFmtId="0" fontId="0" fillId="0" borderId="0"/>
    <xf numFmtId="43" fontId="3" fillId="0" borderId="0" applyFont="0" applyFill="0" applyBorder="0" applyAlignment="0" applyProtection="0"/>
    <xf numFmtId="0" fontId="3" fillId="0" borderId="0"/>
    <xf numFmtId="0" fontId="3" fillId="0" borderId="0"/>
    <xf numFmtId="0" fontId="10" fillId="0" borderId="0"/>
    <xf numFmtId="49" fontId="19"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51" fillId="0" borderId="0"/>
    <xf numFmtId="164" fontId="51"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52" fillId="0" borderId="0"/>
    <xf numFmtId="43" fontId="52" fillId="0" borderId="0" applyFont="0" applyFill="0" applyBorder="0" applyAlignment="0" applyProtection="0"/>
    <xf numFmtId="0" fontId="3" fillId="0" borderId="0"/>
  </cellStyleXfs>
  <cellXfs count="716">
    <xf numFmtId="0" fontId="0" fillId="0" borderId="0" xfId="0"/>
    <xf numFmtId="0" fontId="8" fillId="0" borderId="0" xfId="0" applyFont="1" applyBorder="1" applyProtection="1"/>
    <xf numFmtId="0" fontId="5" fillId="0" borderId="0" xfId="0" applyFont="1" applyProtection="1"/>
    <xf numFmtId="0" fontId="11" fillId="0" borderId="0" xfId="0" applyFont="1" applyAlignment="1" applyProtection="1">
      <alignment vertical="center"/>
    </xf>
    <xf numFmtId="0" fontId="12" fillId="0" borderId="0" xfId="0" applyFont="1" applyAlignment="1" applyProtection="1">
      <alignment vertical="center"/>
    </xf>
    <xf numFmtId="43" fontId="12" fillId="0" borderId="0" xfId="1" applyFont="1" applyAlignment="1" applyProtection="1">
      <alignment vertical="center"/>
    </xf>
    <xf numFmtId="0" fontId="8" fillId="0" borderId="0" xfId="0" applyFont="1" applyAlignment="1" applyProtection="1">
      <alignment vertical="center"/>
    </xf>
    <xf numFmtId="43" fontId="8" fillId="0" borderId="0" xfId="1" applyFont="1" applyAlignment="1" applyProtection="1">
      <alignment vertical="center"/>
    </xf>
    <xf numFmtId="0" fontId="8" fillId="0" borderId="0" xfId="0" applyFont="1" applyAlignment="1" applyProtection="1">
      <alignment horizontal="center" vertical="center"/>
    </xf>
    <xf numFmtId="0" fontId="8" fillId="0" borderId="20" xfId="0" applyFont="1" applyBorder="1" applyAlignment="1" applyProtection="1">
      <alignment horizontal="center" vertical="center"/>
    </xf>
    <xf numFmtId="0" fontId="8" fillId="0" borderId="0" xfId="0" applyFont="1"/>
    <xf numFmtId="0" fontId="8" fillId="0" borderId="2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7" xfId="0" applyFont="1" applyBorder="1" applyAlignment="1" applyProtection="1">
      <alignment horizontal="center" vertical="center"/>
    </xf>
    <xf numFmtId="43" fontId="12" fillId="0" borderId="24" xfId="1" applyFont="1" applyBorder="1" applyAlignment="1" applyProtection="1">
      <alignment horizontal="center" vertical="center"/>
    </xf>
    <xf numFmtId="0" fontId="8" fillId="0" borderId="23" xfId="0" applyFont="1" applyBorder="1" applyAlignment="1" applyProtection="1">
      <alignment horizontal="center" vertical="center"/>
    </xf>
    <xf numFmtId="43" fontId="8" fillId="0" borderId="25" xfId="1" applyFont="1" applyBorder="1" applyAlignment="1" applyProtection="1">
      <alignment horizontal="center" vertical="center"/>
    </xf>
    <xf numFmtId="43" fontId="8" fillId="0" borderId="7" xfId="1" applyFont="1" applyBorder="1" applyAlignment="1" applyProtection="1">
      <alignment horizontal="center" vertical="center"/>
    </xf>
    <xf numFmtId="0" fontId="8" fillId="0" borderId="26" xfId="0" applyFont="1" applyBorder="1" applyAlignment="1" applyProtection="1">
      <alignment horizontal="center" vertical="center"/>
    </xf>
    <xf numFmtId="43" fontId="8" fillId="0" borderId="22" xfId="1" applyFont="1" applyBorder="1" applyAlignment="1" applyProtection="1">
      <alignment horizontal="center" vertical="center"/>
    </xf>
    <xf numFmtId="0" fontId="8" fillId="0" borderId="13" xfId="0" applyFont="1" applyBorder="1" applyAlignment="1" applyProtection="1">
      <alignment vertical="center"/>
    </xf>
    <xf numFmtId="0" fontId="8" fillId="0" borderId="27" xfId="0" applyFont="1" applyBorder="1" applyAlignment="1" applyProtection="1">
      <alignment horizontal="center" vertical="center"/>
    </xf>
    <xf numFmtId="0" fontId="8" fillId="0" borderId="9" xfId="0" applyFont="1" applyBorder="1" applyAlignment="1" applyProtection="1">
      <alignment vertical="center"/>
    </xf>
    <xf numFmtId="0" fontId="8" fillId="0" borderId="28" xfId="0" applyFont="1" applyBorder="1" applyAlignment="1" applyProtection="1">
      <alignment vertical="center"/>
    </xf>
    <xf numFmtId="0" fontId="12" fillId="0" borderId="29" xfId="0" applyFont="1" applyBorder="1" applyAlignment="1" applyProtection="1">
      <alignment vertical="center"/>
    </xf>
    <xf numFmtId="43" fontId="12" fillId="0" borderId="30" xfId="1" applyFont="1" applyBorder="1" applyAlignment="1" applyProtection="1">
      <alignment vertical="center"/>
    </xf>
    <xf numFmtId="43" fontId="12" fillId="0" borderId="29" xfId="1" applyFont="1" applyBorder="1" applyAlignment="1" applyProtection="1">
      <alignment vertical="center"/>
    </xf>
    <xf numFmtId="43" fontId="12" fillId="0" borderId="9" xfId="1" applyNumberFormat="1" applyFont="1" applyBorder="1" applyAlignment="1" applyProtection="1">
      <alignment vertical="center"/>
    </xf>
    <xf numFmtId="0" fontId="8" fillId="0" borderId="31" xfId="0" applyFont="1" applyBorder="1" applyAlignment="1" applyProtection="1">
      <alignment vertical="center"/>
    </xf>
    <xf numFmtId="43" fontId="8" fillId="0" borderId="16" xfId="1" applyFont="1" applyBorder="1" applyAlignment="1" applyProtection="1">
      <alignment vertical="center"/>
    </xf>
    <xf numFmtId="43" fontId="8" fillId="0" borderId="2" xfId="1" applyFont="1" applyBorder="1" applyAlignment="1" applyProtection="1">
      <alignment vertical="center"/>
    </xf>
    <xf numFmtId="0" fontId="8" fillId="0" borderId="16" xfId="0" applyFont="1" applyBorder="1" applyAlignment="1" applyProtection="1">
      <alignment vertical="center"/>
    </xf>
    <xf numFmtId="0" fontId="8" fillId="0" borderId="32" xfId="0" applyFont="1" applyBorder="1" applyAlignment="1" applyProtection="1">
      <alignment horizontal="center" vertical="center"/>
    </xf>
    <xf numFmtId="0" fontId="13" fillId="0" borderId="2" xfId="0" applyFont="1" applyBorder="1" applyAlignment="1" applyProtection="1">
      <alignment vertical="center"/>
    </xf>
    <xf numFmtId="0" fontId="12" fillId="0" borderId="33" xfId="0" applyFont="1" applyBorder="1" applyAlignment="1" applyProtection="1">
      <alignment vertical="center"/>
    </xf>
    <xf numFmtId="43" fontId="12" fillId="0" borderId="34" xfId="1" applyFont="1" applyBorder="1" applyAlignment="1" applyProtection="1">
      <alignment vertical="center"/>
    </xf>
    <xf numFmtId="43" fontId="12" fillId="0" borderId="33" xfId="1" applyFont="1" applyBorder="1" applyAlignment="1" applyProtection="1">
      <alignment vertical="center"/>
    </xf>
    <xf numFmtId="43" fontId="12" fillId="0" borderId="16" xfId="1" applyNumberFormat="1" applyFont="1" applyBorder="1" applyAlignment="1" applyProtection="1">
      <alignment vertical="center"/>
    </xf>
    <xf numFmtId="0" fontId="8" fillId="0" borderId="12" xfId="0" applyFont="1" applyBorder="1" applyAlignment="1" applyProtection="1">
      <alignment vertical="center"/>
    </xf>
    <xf numFmtId="0" fontId="8" fillId="0" borderId="0" xfId="0" applyFont="1" applyBorder="1" applyAlignment="1" applyProtection="1">
      <alignment vertical="center"/>
    </xf>
    <xf numFmtId="0" fontId="8" fillId="0" borderId="16" xfId="4" applyNumberFormat="1" applyFont="1" applyBorder="1" applyAlignment="1">
      <alignment horizontal="center"/>
    </xf>
    <xf numFmtId="0" fontId="8" fillId="0" borderId="0" xfId="0" applyFont="1" applyBorder="1"/>
    <xf numFmtId="0" fontId="8" fillId="0" borderId="2" xfId="0" applyFont="1" applyBorder="1" applyAlignment="1">
      <alignment horizontal="center"/>
    </xf>
    <xf numFmtId="43" fontId="8" fillId="0" borderId="34" xfId="1" applyFont="1" applyBorder="1"/>
    <xf numFmtId="0" fontId="8" fillId="0" borderId="16" xfId="0" applyFont="1" applyBorder="1"/>
    <xf numFmtId="43" fontId="8" fillId="0" borderId="16" xfId="1" applyFont="1" applyFill="1" applyBorder="1" applyAlignment="1">
      <alignment horizontal="center"/>
    </xf>
    <xf numFmtId="172" fontId="8" fillId="0" borderId="2" xfId="0" applyNumberFormat="1" applyFont="1" applyBorder="1" applyAlignment="1">
      <alignment horizontal="center" vertical="center"/>
    </xf>
    <xf numFmtId="0" fontId="8" fillId="0" borderId="16" xfId="0" applyFont="1" applyFill="1" applyBorder="1" applyAlignment="1" applyProtection="1">
      <alignment horizontal="center" vertical="top"/>
    </xf>
    <xf numFmtId="43" fontId="8" fillId="0" borderId="0" xfId="1" applyFont="1" applyBorder="1" applyAlignment="1" applyProtection="1">
      <alignment vertical="center"/>
    </xf>
    <xf numFmtId="1" fontId="8" fillId="0" borderId="0" xfId="1" applyNumberFormat="1" applyFont="1" applyFill="1" applyBorder="1" applyAlignment="1">
      <alignment horizontal="center"/>
    </xf>
    <xf numFmtId="43" fontId="8" fillId="0" borderId="16" xfId="0" applyNumberFormat="1" applyFont="1" applyBorder="1" applyAlignment="1" applyProtection="1">
      <alignment vertical="center"/>
    </xf>
    <xf numFmtId="2" fontId="8" fillId="0" borderId="33" xfId="1" applyNumberFormat="1" applyFont="1" applyFill="1" applyBorder="1" applyAlignment="1">
      <alignment horizontal="center"/>
    </xf>
    <xf numFmtId="43" fontId="8" fillId="0" borderId="16" xfId="1" applyFont="1" applyFill="1" applyBorder="1"/>
    <xf numFmtId="0" fontId="8" fillId="0" borderId="0" xfId="0" applyFont="1" applyBorder="1" applyAlignment="1">
      <alignment horizontal="center"/>
    </xf>
    <xf numFmtId="0" fontId="8" fillId="0" borderId="8" xfId="0" applyFont="1" applyBorder="1" applyAlignment="1" applyProtection="1">
      <alignment horizontal="center" vertical="center"/>
    </xf>
    <xf numFmtId="0" fontId="8" fillId="0" borderId="17" xfId="0" applyFont="1" applyBorder="1" applyAlignment="1" applyProtection="1">
      <alignment vertical="center"/>
    </xf>
    <xf numFmtId="0" fontId="12" fillId="0" borderId="35" xfId="0" applyFont="1" applyBorder="1" applyAlignment="1" applyProtection="1">
      <alignment vertical="center"/>
    </xf>
    <xf numFmtId="43" fontId="8" fillId="0" borderId="13" xfId="1" applyFont="1" applyBorder="1" applyAlignment="1" applyProtection="1">
      <alignment vertical="center"/>
    </xf>
    <xf numFmtId="43" fontId="12" fillId="0" borderId="36" xfId="1" applyFont="1" applyBorder="1" applyAlignment="1" applyProtection="1">
      <alignment vertical="center"/>
    </xf>
    <xf numFmtId="43" fontId="12" fillId="0" borderId="35" xfId="1" applyFont="1" applyBorder="1" applyAlignment="1" applyProtection="1">
      <alignment vertical="center"/>
    </xf>
    <xf numFmtId="43" fontId="14" fillId="0" borderId="13" xfId="1" applyNumberFormat="1" applyFont="1" applyFill="1" applyBorder="1" applyAlignment="1">
      <alignment horizontal="center"/>
    </xf>
    <xf numFmtId="0" fontId="8" fillId="0" borderId="37" xfId="0" applyFont="1" applyBorder="1" applyAlignment="1" applyProtection="1">
      <alignment horizontal="center" vertical="center"/>
    </xf>
    <xf numFmtId="0" fontId="11" fillId="0" borderId="38" xfId="0" applyFont="1" applyBorder="1" applyAlignment="1" applyProtection="1">
      <alignment vertical="center"/>
    </xf>
    <xf numFmtId="0" fontId="11" fillId="0" borderId="6" xfId="0" applyFont="1" applyBorder="1" applyAlignment="1" applyProtection="1">
      <alignment vertical="center"/>
    </xf>
    <xf numFmtId="0" fontId="12" fillId="0" borderId="39" xfId="0" applyFont="1" applyBorder="1" applyAlignment="1" applyProtection="1">
      <alignment vertical="center"/>
    </xf>
    <xf numFmtId="43" fontId="8" fillId="0" borderId="38" xfId="1" applyFont="1" applyBorder="1" applyAlignment="1" applyProtection="1">
      <alignment vertical="center"/>
    </xf>
    <xf numFmtId="43" fontId="12" fillId="0" borderId="40" xfId="1" applyFont="1" applyBorder="1" applyAlignment="1" applyProtection="1">
      <alignment vertical="center"/>
    </xf>
    <xf numFmtId="43" fontId="12" fillId="0" borderId="39" xfId="1" applyFont="1" applyBorder="1" applyAlignment="1" applyProtection="1">
      <alignment vertical="center"/>
    </xf>
    <xf numFmtId="43" fontId="12" fillId="0" borderId="38" xfId="1" applyFont="1" applyBorder="1" applyAlignment="1" applyProtection="1">
      <alignment vertical="center"/>
    </xf>
    <xf numFmtId="0" fontId="8" fillId="0" borderId="41" xfId="0" applyFont="1" applyBorder="1" applyAlignment="1" applyProtection="1">
      <alignment vertical="center"/>
    </xf>
    <xf numFmtId="43" fontId="8" fillId="0" borderId="42" xfId="1" applyFont="1" applyBorder="1" applyAlignment="1" applyProtection="1">
      <alignment vertical="center"/>
    </xf>
    <xf numFmtId="43" fontId="8" fillId="0" borderId="43" xfId="1" applyFont="1" applyBorder="1" applyAlignment="1" applyProtection="1">
      <alignment vertical="center"/>
    </xf>
    <xf numFmtId="0" fontId="8" fillId="3" borderId="19" xfId="0" applyFont="1" applyFill="1" applyBorder="1" applyAlignment="1" applyProtection="1">
      <alignment horizontal="center" vertical="center"/>
    </xf>
    <xf numFmtId="0" fontId="11" fillId="3" borderId="42" xfId="0" applyFont="1" applyFill="1" applyBorder="1" applyAlignment="1" applyProtection="1">
      <alignment vertical="center"/>
    </xf>
    <xf numFmtId="0" fontId="11" fillId="3" borderId="44" xfId="0" applyFont="1" applyFill="1" applyBorder="1" applyAlignment="1" applyProtection="1">
      <alignment vertical="center"/>
    </xf>
    <xf numFmtId="0" fontId="12" fillId="3" borderId="45" xfId="0" applyFont="1" applyFill="1" applyBorder="1" applyAlignment="1" applyProtection="1">
      <alignment vertical="center"/>
    </xf>
    <xf numFmtId="0" fontId="12" fillId="3" borderId="42" xfId="0" applyFont="1" applyFill="1" applyBorder="1" applyAlignment="1" applyProtection="1">
      <alignment vertical="center"/>
    </xf>
    <xf numFmtId="43" fontId="12" fillId="3" borderId="46" xfId="1" applyFont="1" applyFill="1" applyBorder="1" applyAlignment="1" applyProtection="1">
      <alignment vertical="center"/>
    </xf>
    <xf numFmtId="43" fontId="12" fillId="3" borderId="45" xfId="1" applyFont="1" applyFill="1" applyBorder="1" applyAlignment="1" applyProtection="1">
      <alignment vertical="center"/>
    </xf>
    <xf numFmtId="43" fontId="12" fillId="3" borderId="42" xfId="1" applyFont="1" applyFill="1" applyBorder="1" applyAlignment="1" applyProtection="1">
      <alignment vertical="center"/>
    </xf>
    <xf numFmtId="0" fontId="8" fillId="3" borderId="41" xfId="0" applyFont="1" applyFill="1" applyBorder="1" applyAlignment="1" applyProtection="1">
      <alignment vertical="center"/>
    </xf>
    <xf numFmtId="43" fontId="8" fillId="3" borderId="42" xfId="1" applyFont="1" applyFill="1" applyBorder="1" applyAlignment="1" applyProtection="1">
      <alignment vertical="center"/>
    </xf>
    <xf numFmtId="43" fontId="11" fillId="3" borderId="43" xfId="1" applyFont="1" applyFill="1" applyBorder="1" applyAlignment="1" applyProtection="1">
      <alignment vertical="center"/>
    </xf>
    <xf numFmtId="0" fontId="13" fillId="0" borderId="28" xfId="0" applyFont="1" applyBorder="1" applyAlignment="1" applyProtection="1">
      <alignment vertical="center"/>
    </xf>
    <xf numFmtId="0" fontId="8" fillId="0" borderId="47" xfId="0" applyFont="1" applyBorder="1" applyAlignment="1" applyProtection="1">
      <alignment vertical="center"/>
    </xf>
    <xf numFmtId="0" fontId="8" fillId="0" borderId="2" xfId="0" applyFont="1" applyBorder="1" applyAlignment="1" applyProtection="1">
      <alignment vertical="center"/>
    </xf>
    <xf numFmtId="170" fontId="8" fillId="0" borderId="0" xfId="0" applyNumberFormat="1" applyFont="1" applyBorder="1" applyAlignment="1" applyProtection="1">
      <alignment vertical="center"/>
    </xf>
    <xf numFmtId="170" fontId="8" fillId="0" borderId="12" xfId="0" applyNumberFormat="1" applyFont="1" applyBorder="1" applyAlignment="1" applyProtection="1">
      <alignment vertical="center"/>
    </xf>
    <xf numFmtId="0" fontId="8" fillId="0" borderId="14" xfId="0" applyFont="1" applyBorder="1" applyAlignment="1" applyProtection="1">
      <alignment vertical="center"/>
    </xf>
    <xf numFmtId="43" fontId="11" fillId="0" borderId="20" xfId="1" applyFont="1" applyBorder="1" applyAlignment="1" applyProtection="1">
      <alignment horizontal="center" vertical="center"/>
    </xf>
    <xf numFmtId="43" fontId="8" fillId="0" borderId="16" xfId="1" applyFont="1" applyBorder="1"/>
    <xf numFmtId="0" fontId="8" fillId="0" borderId="31" xfId="0" applyFont="1" applyBorder="1" applyAlignment="1" applyProtection="1">
      <alignment horizontal="center" vertical="center"/>
    </xf>
    <xf numFmtId="43" fontId="8" fillId="0" borderId="50" xfId="1" applyFont="1" applyBorder="1" applyAlignment="1" applyProtection="1">
      <alignment vertical="center"/>
    </xf>
    <xf numFmtId="0" fontId="8" fillId="0" borderId="0" xfId="0" applyFont="1" applyProtection="1"/>
    <xf numFmtId="0" fontId="8" fillId="0" borderId="0" xfId="0" applyFont="1" applyAlignment="1" applyProtection="1">
      <alignment horizontal="center"/>
    </xf>
    <xf numFmtId="37" fontId="8" fillId="0" borderId="0" xfId="0" applyNumberFormat="1" applyFont="1" applyAlignment="1" applyProtection="1">
      <alignment horizontal="center"/>
    </xf>
    <xf numFmtId="43" fontId="8" fillId="0" borderId="0" xfId="1" applyFont="1" applyAlignment="1" applyProtection="1"/>
    <xf numFmtId="0" fontId="8" fillId="0" borderId="51" xfId="4" applyNumberFormat="1" applyFont="1" applyBorder="1" applyAlignment="1">
      <alignment horizontal="center"/>
    </xf>
    <xf numFmtId="0" fontId="8" fillId="0" borderId="52" xfId="4" applyNumberFormat="1" applyFont="1" applyBorder="1" applyAlignment="1">
      <alignment horizontal="center"/>
    </xf>
    <xf numFmtId="0" fontId="8" fillId="0" borderId="52" xfId="0" applyFont="1" applyBorder="1" applyAlignment="1" applyProtection="1">
      <alignment horizontal="center"/>
    </xf>
    <xf numFmtId="0" fontId="8" fillId="0" borderId="52" xfId="0" applyFont="1" applyBorder="1" applyAlignment="1">
      <alignment horizontal="center"/>
    </xf>
    <xf numFmtId="0" fontId="8" fillId="0" borderId="54" xfId="0" applyFont="1" applyBorder="1" applyAlignment="1">
      <alignment horizontal="center"/>
    </xf>
    <xf numFmtId="0" fontId="8" fillId="0" borderId="55" xfId="4" applyNumberFormat="1" applyFont="1" applyBorder="1" applyAlignment="1">
      <alignment horizontal="center"/>
    </xf>
    <xf numFmtId="0" fontId="8" fillId="0" borderId="56" xfId="4" applyNumberFormat="1" applyFont="1" applyBorder="1" applyAlignment="1">
      <alignment horizontal="center"/>
    </xf>
    <xf numFmtId="0" fontId="8" fillId="0" borderId="56" xfId="0" applyFont="1" applyBorder="1" applyAlignment="1" applyProtection="1">
      <alignment horizontal="center"/>
    </xf>
    <xf numFmtId="43" fontId="8" fillId="0" borderId="3" xfId="1" applyFont="1" applyBorder="1" applyAlignment="1">
      <alignment horizontal="center"/>
    </xf>
    <xf numFmtId="0" fontId="8" fillId="0" borderId="57" xfId="1" applyNumberFormat="1" applyFont="1" applyBorder="1" applyAlignment="1">
      <alignment horizontal="center"/>
    </xf>
    <xf numFmtId="0" fontId="8" fillId="0" borderId="56" xfId="0" applyFont="1" applyBorder="1" applyAlignment="1">
      <alignment horizontal="center"/>
    </xf>
    <xf numFmtId="0" fontId="8" fillId="0" borderId="58" xfId="0" applyFont="1" applyBorder="1" applyAlignment="1">
      <alignment horizontal="center"/>
    </xf>
    <xf numFmtId="0" fontId="11" fillId="0" borderId="16" xfId="0" applyFont="1" applyBorder="1" applyAlignment="1">
      <alignment horizontal="center" vertical="center"/>
    </xf>
    <xf numFmtId="0" fontId="13" fillId="0" borderId="16" xfId="0" applyFont="1" applyBorder="1" applyAlignment="1">
      <alignment horizontal="left" vertical="center"/>
    </xf>
    <xf numFmtId="0" fontId="8" fillId="0" borderId="2" xfId="0" applyFont="1" applyBorder="1" applyAlignment="1" applyProtection="1">
      <alignment horizontal="center" vertical="top" wrapText="1"/>
    </xf>
    <xf numFmtId="38" fontId="11" fillId="0" borderId="16" xfId="0" applyNumberFormat="1" applyFont="1" applyBorder="1" applyAlignment="1">
      <alignment horizontal="center"/>
    </xf>
    <xf numFmtId="0" fontId="11" fillId="0" borderId="16" xfId="0" applyNumberFormat="1" applyFont="1" applyBorder="1" applyAlignment="1">
      <alignment horizontal="center"/>
    </xf>
    <xf numFmtId="9" fontId="11" fillId="0" borderId="16" xfId="0" applyNumberFormat="1" applyFont="1" applyBorder="1" applyAlignment="1">
      <alignment horizontal="center"/>
    </xf>
    <xf numFmtId="40" fontId="11" fillId="0" borderId="59" xfId="0" applyNumberFormat="1" applyFont="1" applyBorder="1" applyAlignment="1">
      <alignment horizontal="center"/>
    </xf>
    <xf numFmtId="0" fontId="11" fillId="0" borderId="16" xfId="0" applyFont="1" applyFill="1" applyBorder="1"/>
    <xf numFmtId="0" fontId="11" fillId="0" borderId="16" xfId="0" applyFont="1" applyFill="1" applyBorder="1" applyAlignment="1">
      <alignment horizontal="center" vertical="center"/>
    </xf>
    <xf numFmtId="0" fontId="8" fillId="0" borderId="16" xfId="0" applyNumberFormat="1" applyFont="1" applyBorder="1" applyAlignment="1">
      <alignment horizontal="center"/>
    </xf>
    <xf numFmtId="9" fontId="8" fillId="0" borderId="16" xfId="0" applyNumberFormat="1" applyFont="1" applyBorder="1" applyAlignment="1">
      <alignment horizontal="center"/>
    </xf>
    <xf numFmtId="40" fontId="8" fillId="0" borderId="59" xfId="0" applyNumberFormat="1" applyFont="1" applyBorder="1"/>
    <xf numFmtId="43" fontId="8" fillId="0" borderId="59" xfId="1" applyFont="1" applyBorder="1"/>
    <xf numFmtId="0" fontId="8" fillId="0" borderId="16" xfId="0" applyFont="1" applyBorder="1" applyAlignment="1">
      <alignment horizontal="center" vertical="center"/>
    </xf>
    <xf numFmtId="171" fontId="8" fillId="0" borderId="16" xfId="1" applyNumberFormat="1" applyFont="1" applyFill="1" applyBorder="1" applyAlignment="1">
      <alignment horizontal="center"/>
    </xf>
    <xf numFmtId="43" fontId="8" fillId="0" borderId="16" xfId="1" applyNumberFormat="1" applyFont="1" applyFill="1" applyBorder="1" applyAlignment="1">
      <alignment horizontal="center"/>
    </xf>
    <xf numFmtId="0" fontId="8" fillId="0" borderId="16" xfId="0" applyFont="1" applyFill="1" applyBorder="1"/>
    <xf numFmtId="0" fontId="8" fillId="0" borderId="2" xfId="0" applyFont="1" applyFill="1" applyBorder="1" applyAlignment="1" applyProtection="1">
      <alignment horizontal="center"/>
    </xf>
    <xf numFmtId="0" fontId="8" fillId="0" borderId="16" xfId="0" applyFont="1" applyFill="1" applyBorder="1" applyAlignment="1" applyProtection="1">
      <alignment horizontal="justify" vertical="top" wrapText="1"/>
    </xf>
    <xf numFmtId="0" fontId="8" fillId="0" borderId="2" xfId="0" applyFont="1" applyBorder="1" applyAlignment="1" applyProtection="1">
      <alignment horizontal="center"/>
    </xf>
    <xf numFmtId="0" fontId="8" fillId="0" borderId="32" xfId="0" applyFont="1" applyFill="1" applyBorder="1" applyAlignment="1" applyProtection="1">
      <alignment horizontal="center" vertical="top"/>
    </xf>
    <xf numFmtId="0" fontId="11" fillId="0" borderId="16" xfId="0" applyFont="1" applyFill="1" applyBorder="1" applyAlignment="1" applyProtection="1">
      <alignment horizontal="justify" vertical="top" wrapText="1"/>
    </xf>
    <xf numFmtId="171" fontId="8" fillId="0" borderId="2" xfId="1" applyNumberFormat="1" applyFont="1" applyFill="1" applyBorder="1" applyAlignment="1">
      <alignment horizontal="center"/>
    </xf>
    <xf numFmtId="43" fontId="8" fillId="0" borderId="2" xfId="1" applyFont="1" applyFill="1" applyBorder="1" applyAlignment="1"/>
    <xf numFmtId="0" fontId="8" fillId="0" borderId="4" xfId="0" applyFont="1" applyFill="1" applyBorder="1" applyAlignment="1">
      <alignment horizontal="center"/>
    </xf>
    <xf numFmtId="0" fontId="8" fillId="0" borderId="2" xfId="0" applyFont="1" applyBorder="1" applyAlignment="1">
      <alignment horizontal="right"/>
    </xf>
    <xf numFmtId="43" fontId="8" fillId="0" borderId="16" xfId="1" applyFont="1" applyBorder="1" applyAlignment="1"/>
    <xf numFmtId="0" fontId="8" fillId="0" borderId="60" xfId="0" applyFont="1" applyFill="1" applyBorder="1" applyAlignment="1">
      <alignment horizontal="center"/>
    </xf>
    <xf numFmtId="0" fontId="8" fillId="0" borderId="14" xfId="0" applyFont="1" applyBorder="1" applyAlignment="1">
      <alignment horizontal="right"/>
    </xf>
    <xf numFmtId="43" fontId="8" fillId="0" borderId="13" xfId="1" applyFont="1" applyFill="1" applyBorder="1" applyAlignment="1"/>
    <xf numFmtId="171" fontId="8" fillId="0" borderId="14" xfId="1" applyNumberFormat="1" applyFont="1" applyFill="1" applyBorder="1" applyAlignment="1">
      <alignment horizontal="center"/>
    </xf>
    <xf numFmtId="167" fontId="8" fillId="0" borderId="14" xfId="1" applyNumberFormat="1" applyFont="1" applyFill="1" applyBorder="1" applyAlignment="1" applyProtection="1">
      <alignment horizontal="center"/>
    </xf>
    <xf numFmtId="43" fontId="8" fillId="0" borderId="14" xfId="1" applyFont="1" applyFill="1" applyBorder="1" applyAlignment="1"/>
    <xf numFmtId="43" fontId="8" fillId="0" borderId="61" xfId="1" applyFont="1" applyBorder="1"/>
    <xf numFmtId="0" fontId="8" fillId="0" borderId="62" xfId="0" applyFont="1" applyFill="1" applyBorder="1" applyAlignment="1">
      <alignment horizontal="center" vertical="center"/>
    </xf>
    <xf numFmtId="0" fontId="11" fillId="0" borderId="43" xfId="0" applyFont="1" applyBorder="1" applyAlignment="1">
      <alignment horizontal="left" vertical="center"/>
    </xf>
    <xf numFmtId="43" fontId="11" fillId="0" borderId="43" xfId="1" applyFont="1" applyFill="1" applyBorder="1" applyAlignment="1">
      <alignment vertical="center"/>
    </xf>
    <xf numFmtId="171" fontId="11" fillId="0" borderId="43" xfId="1" applyNumberFormat="1" applyFont="1" applyFill="1" applyBorder="1" applyAlignment="1">
      <alignment horizontal="center" vertical="center"/>
    </xf>
    <xf numFmtId="0" fontId="8" fillId="0" borderId="43" xfId="0" applyFont="1" applyBorder="1" applyAlignment="1" applyProtection="1">
      <alignment horizontal="center"/>
    </xf>
    <xf numFmtId="43" fontId="11" fillId="0" borderId="41" xfId="1" applyFont="1" applyFill="1" applyBorder="1" applyAlignment="1">
      <alignment vertical="center"/>
    </xf>
    <xf numFmtId="43" fontId="11" fillId="0" borderId="63" xfId="0" applyNumberFormat="1" applyFont="1" applyBorder="1" applyProtection="1"/>
    <xf numFmtId="0" fontId="8" fillId="0" borderId="0" xfId="0" applyFont="1" applyBorder="1" applyAlignment="1" applyProtection="1">
      <alignment horizontal="center" vertical="top"/>
    </xf>
    <xf numFmtId="0" fontId="8" fillId="0" borderId="0" xfId="0" applyNumberFormat="1" applyFont="1" applyBorder="1"/>
    <xf numFmtId="37" fontId="8" fillId="0" borderId="0" xfId="0" applyNumberFormat="1" applyFont="1" applyBorder="1" applyAlignment="1" applyProtection="1">
      <alignment horizontal="center"/>
    </xf>
    <xf numFmtId="9" fontId="8" fillId="0" borderId="0" xfId="1" applyNumberFormat="1" applyFont="1" applyFill="1" applyBorder="1" applyAlignment="1">
      <alignment horizontal="center"/>
    </xf>
    <xf numFmtId="43" fontId="8" fillId="0" borderId="0" xfId="1" applyFont="1" applyFill="1" applyBorder="1"/>
    <xf numFmtId="37" fontId="8" fillId="0" borderId="0" xfId="0" applyNumberFormat="1" applyFont="1" applyBorder="1" applyAlignment="1" applyProtection="1">
      <alignment horizontal="centerContinuous"/>
    </xf>
    <xf numFmtId="1" fontId="8" fillId="0" borderId="0" xfId="1" applyNumberFormat="1" applyFont="1" applyFill="1" applyBorder="1" applyAlignment="1">
      <alignment horizontal="center" vertical="center"/>
    </xf>
    <xf numFmtId="9" fontId="8" fillId="0" borderId="0" xfId="1" applyNumberFormat="1" applyFont="1" applyFill="1" applyBorder="1" applyAlignment="1">
      <alignment horizontal="center" vertical="center"/>
    </xf>
    <xf numFmtId="43" fontId="8" fillId="0" borderId="0" xfId="1" applyFont="1" applyFill="1" applyBorder="1" applyAlignment="1">
      <alignment vertical="center"/>
    </xf>
    <xf numFmtId="0" fontId="8" fillId="0" borderId="0" xfId="0" applyFont="1" applyBorder="1" applyAlignment="1">
      <alignment horizontal="centerContinuous"/>
    </xf>
    <xf numFmtId="9" fontId="8" fillId="0" borderId="0" xfId="1" applyNumberFormat="1" applyFont="1" applyBorder="1" applyAlignment="1" applyProtection="1">
      <alignment horizontal="center"/>
    </xf>
    <xf numFmtId="37" fontId="8" fillId="0" borderId="0" xfId="0" applyNumberFormat="1" applyFont="1" applyBorder="1" applyAlignment="1" applyProtection="1"/>
    <xf numFmtId="43" fontId="8" fillId="0" borderId="0" xfId="0" applyNumberFormat="1" applyFont="1" applyBorder="1" applyAlignment="1" applyProtection="1">
      <alignment horizontal="center"/>
    </xf>
    <xf numFmtId="0" fontId="8" fillId="0" borderId="0" xfId="0" applyFont="1" applyBorder="1" applyAlignment="1" applyProtection="1">
      <alignment horizontal="center"/>
    </xf>
    <xf numFmtId="0" fontId="13" fillId="0" borderId="0" xfId="0" applyNumberFormat="1" applyFont="1" applyBorder="1" applyProtection="1"/>
    <xf numFmtId="0" fontId="8" fillId="0" borderId="0" xfId="0" applyFont="1" applyBorder="1" applyAlignment="1" applyProtection="1">
      <alignment vertical="top" wrapText="1"/>
    </xf>
    <xf numFmtId="0" fontId="15" fillId="0" borderId="0" xfId="0" applyFont="1" applyBorder="1" applyAlignment="1" applyProtection="1">
      <alignment horizontal="center" vertical="center"/>
    </xf>
    <xf numFmtId="43" fontId="8" fillId="0" borderId="0" xfId="1" applyNumberFormat="1" applyFont="1" applyFill="1" applyBorder="1" applyAlignment="1" applyProtection="1">
      <alignment horizontal="center"/>
    </xf>
    <xf numFmtId="9" fontId="8" fillId="0" borderId="0" xfId="1" applyNumberFormat="1" applyFont="1" applyFill="1" applyBorder="1" applyAlignment="1" applyProtection="1">
      <alignment horizontal="center"/>
    </xf>
    <xf numFmtId="43" fontId="8" fillId="0" borderId="0" xfId="1" applyFont="1" applyBorder="1" applyAlignment="1" applyProtection="1">
      <alignment horizontal="center"/>
    </xf>
    <xf numFmtId="43" fontId="8" fillId="0" borderId="0" xfId="1" applyNumberFormat="1" applyFont="1" applyFill="1" applyBorder="1" applyAlignment="1" applyProtection="1">
      <alignment horizontal="right"/>
    </xf>
    <xf numFmtId="39" fontId="15" fillId="0" borderId="0" xfId="0" applyNumberFormat="1" applyFont="1" applyBorder="1" applyAlignment="1" applyProtection="1">
      <alignment horizontal="center" vertical="center"/>
    </xf>
    <xf numFmtId="43" fontId="15" fillId="0" borderId="0" xfId="1" applyFont="1" applyBorder="1" applyAlignment="1" applyProtection="1">
      <alignment horizontal="center" vertical="center"/>
    </xf>
    <xf numFmtId="0" fontId="8" fillId="0" borderId="0" xfId="0" applyFont="1" applyAlignment="1" applyProtection="1"/>
    <xf numFmtId="0" fontId="11" fillId="0" borderId="0" xfId="0" applyFont="1" applyProtection="1"/>
    <xf numFmtId="0" fontId="11" fillId="0" borderId="0" xfId="0" applyFont="1" applyBorder="1" applyAlignment="1" applyProtection="1">
      <alignment horizontal="left"/>
    </xf>
    <xf numFmtId="0" fontId="11" fillId="0" borderId="0" xfId="0" applyFont="1" applyAlignment="1" applyProtection="1">
      <alignment horizontal="left"/>
    </xf>
    <xf numFmtId="0" fontId="16" fillId="0" borderId="0" xfId="0" applyFont="1"/>
    <xf numFmtId="0" fontId="13" fillId="0" borderId="0" xfId="0" applyFont="1" applyBorder="1" applyProtection="1"/>
    <xf numFmtId="0" fontId="11" fillId="0" borderId="55" xfId="0" applyFont="1" applyBorder="1" applyAlignment="1">
      <alignment horizontal="center"/>
    </xf>
    <xf numFmtId="0" fontId="11" fillId="0" borderId="56" xfId="0" applyFont="1" applyBorder="1" applyAlignment="1" applyProtection="1">
      <alignment horizontal="center"/>
    </xf>
    <xf numFmtId="0" fontId="11" fillId="0" borderId="57" xfId="0" applyFont="1" applyBorder="1" applyAlignment="1" applyProtection="1">
      <alignment horizontal="center"/>
    </xf>
    <xf numFmtId="43" fontId="11" fillId="0" borderId="64" xfId="1" applyFont="1" applyBorder="1" applyAlignment="1" applyProtection="1">
      <alignment horizontal="center"/>
    </xf>
    <xf numFmtId="43" fontId="11" fillId="0" borderId="0" xfId="1" applyFont="1" applyBorder="1" applyAlignment="1" applyProtection="1">
      <alignment horizontal="center"/>
    </xf>
    <xf numFmtId="0" fontId="8" fillId="0" borderId="37" xfId="0" applyFont="1" applyBorder="1"/>
    <xf numFmtId="0" fontId="11" fillId="0" borderId="38" xfId="0" applyFont="1" applyBorder="1" applyAlignment="1" applyProtection="1">
      <alignment horizontal="center"/>
    </xf>
    <xf numFmtId="0" fontId="11" fillId="0" borderId="65" xfId="0" applyFont="1" applyBorder="1" applyProtection="1"/>
    <xf numFmtId="0" fontId="11" fillId="0" borderId="65" xfId="0" applyFont="1" applyBorder="1" applyAlignment="1" applyProtection="1">
      <alignment horizontal="center"/>
    </xf>
    <xf numFmtId="43" fontId="11" fillId="0" borderId="66" xfId="1" applyFont="1" applyBorder="1" applyAlignment="1" applyProtection="1">
      <alignment horizontal="center"/>
    </xf>
    <xf numFmtId="0" fontId="8" fillId="0" borderId="67" xfId="0" applyFont="1" applyBorder="1" applyAlignment="1">
      <alignment horizontal="center"/>
    </xf>
    <xf numFmtId="0" fontId="8" fillId="0" borderId="68" xfId="0" applyFont="1" applyBorder="1" applyProtection="1"/>
    <xf numFmtId="0" fontId="8" fillId="0" borderId="67" xfId="0" applyFont="1" applyBorder="1" applyAlignment="1" applyProtection="1">
      <alignment horizontal="center"/>
    </xf>
    <xf numFmtId="43" fontId="8" fillId="0" borderId="68" xfId="1" applyFont="1" applyBorder="1" applyAlignment="1" applyProtection="1">
      <alignment horizontal="center"/>
    </xf>
    <xf numFmtId="43" fontId="8" fillId="0" borderId="69" xfId="1" applyFont="1" applyBorder="1" applyAlignment="1" applyProtection="1">
      <alignment horizontal="center"/>
    </xf>
    <xf numFmtId="43" fontId="8" fillId="0" borderId="0" xfId="1" applyFont="1" applyBorder="1" applyAlignment="1" applyProtection="1"/>
    <xf numFmtId="0" fontId="8" fillId="0" borderId="70" xfId="0" applyFont="1" applyBorder="1" applyAlignment="1">
      <alignment horizontal="center"/>
    </xf>
    <xf numFmtId="0" fontId="8" fillId="0" borderId="70" xfId="0" applyFont="1" applyBorder="1" applyAlignment="1" applyProtection="1">
      <alignment horizontal="center"/>
    </xf>
    <xf numFmtId="0" fontId="8" fillId="0" borderId="71" xfId="0" applyFont="1" applyBorder="1" applyProtection="1"/>
    <xf numFmtId="0" fontId="8" fillId="0" borderId="70" xfId="0" applyFont="1" applyBorder="1" applyProtection="1"/>
    <xf numFmtId="43" fontId="8" fillId="0" borderId="71" xfId="1" applyFont="1" applyBorder="1" applyAlignment="1" applyProtection="1">
      <alignment horizontal="center"/>
    </xf>
    <xf numFmtId="43" fontId="8" fillId="0" borderId="72" xfId="1" applyFont="1" applyBorder="1" applyAlignment="1" applyProtection="1">
      <alignment horizontal="center"/>
    </xf>
    <xf numFmtId="0" fontId="8" fillId="0" borderId="73" xfId="0" applyFont="1" applyBorder="1" applyAlignment="1">
      <alignment horizontal="center"/>
    </xf>
    <xf numFmtId="0" fontId="8" fillId="0" borderId="74" xfId="0" applyFont="1" applyBorder="1" applyProtection="1"/>
    <xf numFmtId="0" fontId="8" fillId="0" borderId="73" xfId="0" applyFont="1" applyBorder="1" applyProtection="1"/>
    <xf numFmtId="43" fontId="8" fillId="0" borderId="74" xfId="1" applyFont="1" applyBorder="1" applyAlignment="1" applyProtection="1">
      <alignment horizontal="center"/>
    </xf>
    <xf numFmtId="43" fontId="8" fillId="0" borderId="75" xfId="1" applyFont="1" applyBorder="1" applyAlignment="1" applyProtection="1">
      <alignment horizontal="center"/>
    </xf>
    <xf numFmtId="43" fontId="11" fillId="0" borderId="0" xfId="1" applyFont="1" applyBorder="1" applyProtection="1"/>
    <xf numFmtId="0" fontId="8" fillId="0" borderId="76" xfId="0" applyFont="1" applyBorder="1" applyAlignment="1">
      <alignment horizontal="center"/>
    </xf>
    <xf numFmtId="0" fontId="8" fillId="0" borderId="20" xfId="0" applyFont="1" applyBorder="1" applyAlignment="1" applyProtection="1">
      <alignment horizontal="center"/>
    </xf>
    <xf numFmtId="0" fontId="11" fillId="0" borderId="20" xfId="0" applyFont="1" applyBorder="1" applyAlignment="1" applyProtection="1">
      <alignment horizontal="right"/>
    </xf>
    <xf numFmtId="0" fontId="8" fillId="0" borderId="20" xfId="0" applyFont="1" applyBorder="1" applyProtection="1"/>
    <xf numFmtId="43" fontId="8" fillId="0" borderId="20" xfId="1" applyFont="1" applyBorder="1" applyProtection="1"/>
    <xf numFmtId="43" fontId="11" fillId="0" borderId="77" xfId="1" applyFont="1" applyBorder="1" applyProtection="1"/>
    <xf numFmtId="0" fontId="11" fillId="0" borderId="0" xfId="0" applyFont="1" applyBorder="1" applyAlignment="1" applyProtection="1">
      <alignment horizontal="right"/>
    </xf>
    <xf numFmtId="43" fontId="8" fillId="0" borderId="0" xfId="1" applyFont="1" applyBorder="1" applyProtection="1"/>
    <xf numFmtId="43" fontId="8" fillId="0" borderId="0" xfId="1" applyFont="1"/>
    <xf numFmtId="169" fontId="8" fillId="0" borderId="0" xfId="1" applyNumberFormat="1" applyFont="1"/>
    <xf numFmtId="0" fontId="11" fillId="0" borderId="78" xfId="0" applyFont="1" applyBorder="1" applyAlignment="1" applyProtection="1">
      <alignment horizontal="center"/>
    </xf>
    <xf numFmtId="43" fontId="11" fillId="0" borderId="79" xfId="1" applyFont="1" applyBorder="1" applyAlignment="1" applyProtection="1">
      <alignment horizontal="center"/>
    </xf>
    <xf numFmtId="0" fontId="11" fillId="0" borderId="38" xfId="0" applyFont="1" applyBorder="1" applyProtection="1"/>
    <xf numFmtId="0" fontId="11" fillId="0" borderId="39" xfId="0" applyFont="1" applyBorder="1" applyAlignment="1" applyProtection="1">
      <alignment horizontal="center"/>
    </xf>
    <xf numFmtId="43" fontId="11" fillId="0" borderId="40" xfId="1" applyFont="1" applyBorder="1" applyAlignment="1" applyProtection="1">
      <alignment horizontal="center"/>
    </xf>
    <xf numFmtId="0" fontId="8" fillId="0" borderId="57" xfId="0" applyFont="1" applyBorder="1" applyAlignment="1" applyProtection="1">
      <alignment horizontal="center"/>
    </xf>
    <xf numFmtId="0" fontId="17" fillId="0" borderId="70" xfId="0" applyFont="1" applyBorder="1"/>
    <xf numFmtId="0" fontId="8" fillId="0" borderId="80" xfId="0" applyFont="1" applyBorder="1" applyAlignment="1" applyProtection="1">
      <alignment horizontal="center"/>
    </xf>
    <xf numFmtId="43" fontId="8" fillId="0" borderId="81" xfId="1" applyFont="1" applyBorder="1" applyAlignment="1" applyProtection="1">
      <alignment horizontal="center"/>
    </xf>
    <xf numFmtId="43" fontId="8" fillId="0" borderId="70" xfId="1" applyNumberFormat="1" applyFont="1" applyBorder="1" applyProtection="1"/>
    <xf numFmtId="43" fontId="8" fillId="0" borderId="80" xfId="1" applyFont="1" applyBorder="1" applyAlignment="1" applyProtection="1"/>
    <xf numFmtId="0" fontId="17" fillId="0" borderId="0" xfId="0" applyFont="1"/>
    <xf numFmtId="43" fontId="8" fillId="0" borderId="0" xfId="0" applyNumberFormat="1" applyFont="1"/>
    <xf numFmtId="0" fontId="8" fillId="0" borderId="71" xfId="0" applyFont="1" applyBorder="1" applyAlignment="1" applyProtection="1">
      <alignment horizontal="center"/>
    </xf>
    <xf numFmtId="0" fontId="8" fillId="0" borderId="74" xfId="0" applyFont="1" applyBorder="1" applyAlignment="1" applyProtection="1">
      <alignment horizontal="center"/>
    </xf>
    <xf numFmtId="43" fontId="8" fillId="0" borderId="82" xfId="1" applyFont="1" applyBorder="1" applyAlignment="1" applyProtection="1">
      <alignment horizontal="center"/>
    </xf>
    <xf numFmtId="43" fontId="8" fillId="0" borderId="73" xfId="1" applyNumberFormat="1" applyFont="1" applyBorder="1" applyProtection="1"/>
    <xf numFmtId="43" fontId="8" fillId="0" borderId="83" xfId="1" applyFont="1" applyBorder="1" applyAlignment="1" applyProtection="1"/>
    <xf numFmtId="0" fontId="8" fillId="0" borderId="51" xfId="0" applyFont="1" applyBorder="1" applyAlignment="1">
      <alignment horizontal="center"/>
    </xf>
    <xf numFmtId="0" fontId="8" fillId="0" borderId="53" xfId="0" applyFont="1" applyBorder="1" applyProtection="1"/>
    <xf numFmtId="0" fontId="8" fillId="0" borderId="84" xfId="0" applyFont="1" applyBorder="1" applyProtection="1"/>
    <xf numFmtId="43" fontId="11" fillId="0" borderId="85" xfId="1" applyFont="1" applyBorder="1" applyProtection="1"/>
    <xf numFmtId="0" fontId="15" fillId="0" borderId="0" xfId="0" applyFont="1"/>
    <xf numFmtId="0" fontId="15" fillId="0" borderId="0" xfId="0" applyFont="1" applyAlignment="1">
      <alignment horizontal="right"/>
    </xf>
    <xf numFmtId="165" fontId="15" fillId="0" borderId="0" xfId="0" applyNumberFormat="1" applyFont="1"/>
    <xf numFmtId="165" fontId="8" fillId="0" borderId="0" xfId="0" applyNumberFormat="1" applyFont="1"/>
    <xf numFmtId="0" fontId="18" fillId="0" borderId="0" xfId="0" applyFont="1" applyBorder="1" applyAlignment="1">
      <alignment horizontal="center"/>
    </xf>
    <xf numFmtId="168" fontId="8" fillId="0" borderId="0" xfId="0" applyNumberFormat="1" applyFont="1" applyBorder="1"/>
    <xf numFmtId="2" fontId="8" fillId="0" borderId="0" xfId="0" applyNumberFormat="1" applyFont="1" applyBorder="1"/>
    <xf numFmtId="0" fontId="11" fillId="0" borderId="0" xfId="0" applyFont="1" applyBorder="1" applyAlignment="1" applyProtection="1">
      <alignment horizontal="center"/>
    </xf>
    <xf numFmtId="43" fontId="8" fillId="0" borderId="0" xfId="1" applyFont="1" applyBorder="1"/>
    <xf numFmtId="40" fontId="8" fillId="0" borderId="70" xfId="0" applyNumberFormat="1" applyFont="1" applyBorder="1" applyAlignment="1" applyProtection="1">
      <alignment horizontal="center"/>
    </xf>
    <xf numFmtId="40" fontId="8" fillId="0" borderId="73" xfId="0" applyNumberFormat="1" applyFont="1" applyBorder="1" applyAlignment="1" applyProtection="1">
      <alignment horizontal="center"/>
    </xf>
    <xf numFmtId="40" fontId="8" fillId="0" borderId="73" xfId="0" applyNumberFormat="1" applyFont="1" applyBorder="1" applyProtection="1"/>
    <xf numFmtId="0" fontId="8" fillId="0" borderId="86" xfId="0" applyFont="1" applyBorder="1" applyAlignment="1" applyProtection="1">
      <alignment horizontal="center"/>
    </xf>
    <xf numFmtId="43" fontId="8" fillId="0" borderId="87" xfId="1" applyFont="1" applyBorder="1" applyProtection="1"/>
    <xf numFmtId="43" fontId="8" fillId="0" borderId="20" xfId="1" applyFont="1" applyBorder="1" applyAlignment="1">
      <alignment horizontal="center" vertical="justify"/>
    </xf>
    <xf numFmtId="43" fontId="8" fillId="0" borderId="53" xfId="1" applyFont="1" applyBorder="1" applyAlignment="1">
      <alignment horizontal="center" vertical="justify"/>
    </xf>
    <xf numFmtId="0" fontId="8" fillId="0" borderId="88" xfId="0" applyFont="1" applyBorder="1" applyAlignment="1">
      <alignment horizontal="center"/>
    </xf>
    <xf numFmtId="0" fontId="8" fillId="0" borderId="89" xfId="0" applyFont="1" applyBorder="1" applyAlignment="1">
      <alignment horizontal="center"/>
    </xf>
    <xf numFmtId="173" fontId="8" fillId="0" borderId="70" xfId="0" applyNumberFormat="1" applyFont="1" applyBorder="1" applyAlignment="1" applyProtection="1">
      <alignment horizontal="center"/>
    </xf>
    <xf numFmtId="49" fontId="8" fillId="0" borderId="71" xfId="5" applyFont="1" applyFill="1" applyBorder="1" applyProtection="1"/>
    <xf numFmtId="0" fontId="13" fillId="0" borderId="16" xfId="0" applyFont="1" applyBorder="1"/>
    <xf numFmtId="43" fontId="11" fillId="0" borderId="77" xfId="1" applyFont="1" applyBorder="1" applyAlignment="1" applyProtection="1">
      <alignment horizontal="right"/>
    </xf>
    <xf numFmtId="0" fontId="8" fillId="0" borderId="57" xfId="0" applyFont="1" applyBorder="1" applyProtection="1"/>
    <xf numFmtId="174" fontId="8" fillId="0" borderId="70" xfId="0" applyNumberFormat="1" applyFont="1" applyBorder="1" applyAlignment="1" applyProtection="1">
      <alignment horizontal="center"/>
    </xf>
    <xf numFmtId="0" fontId="8" fillId="0" borderId="90" xfId="0" applyFont="1" applyBorder="1" applyAlignment="1">
      <alignment horizontal="center"/>
    </xf>
    <xf numFmtId="40" fontId="8" fillId="0" borderId="90" xfId="0" applyNumberFormat="1" applyFont="1" applyBorder="1" applyAlignment="1" applyProtection="1">
      <alignment horizontal="center"/>
    </xf>
    <xf numFmtId="0" fontId="8" fillId="0" borderId="90" xfId="0" applyFont="1" applyBorder="1" applyProtection="1"/>
    <xf numFmtId="0" fontId="8" fillId="0" borderId="91" xfId="0" applyFont="1" applyBorder="1" applyAlignment="1" applyProtection="1">
      <alignment horizontal="center"/>
    </xf>
    <xf numFmtId="43" fontId="8" fillId="0" borderId="92" xfId="1" applyFont="1" applyBorder="1" applyAlignment="1" applyProtection="1">
      <alignment horizontal="center"/>
    </xf>
    <xf numFmtId="43" fontId="8" fillId="0" borderId="90" xfId="1" applyNumberFormat="1" applyFont="1" applyBorder="1" applyProtection="1"/>
    <xf numFmtId="43" fontId="8" fillId="0" borderId="93" xfId="1" applyFont="1" applyBorder="1" applyAlignment="1" applyProtection="1"/>
    <xf numFmtId="0" fontId="11" fillId="0" borderId="12" xfId="0" applyFont="1" applyBorder="1" applyAlignment="1" applyProtection="1">
      <alignment vertical="center"/>
    </xf>
    <xf numFmtId="43" fontId="8" fillId="0" borderId="33" xfId="1" applyNumberFormat="1" applyFont="1" applyFill="1" applyBorder="1" applyAlignment="1">
      <alignment horizontal="center"/>
    </xf>
    <xf numFmtId="0" fontId="3" fillId="0" borderId="0" xfId="0" applyFont="1"/>
    <xf numFmtId="0" fontId="8" fillId="0" borderId="90" xfId="0" applyFont="1" applyBorder="1" applyAlignment="1" applyProtection="1">
      <alignment horizontal="center"/>
    </xf>
    <xf numFmtId="43" fontId="8" fillId="0" borderId="12" xfId="1" applyFont="1" applyBorder="1" applyAlignment="1">
      <alignment horizontal="center"/>
    </xf>
    <xf numFmtId="43" fontId="0" fillId="0" borderId="33" xfId="1" applyFont="1" applyFill="1" applyBorder="1"/>
    <xf numFmtId="43" fontId="23" fillId="0" borderId="12" xfId="1" applyFont="1" applyFill="1" applyBorder="1"/>
    <xf numFmtId="40" fontId="7" fillId="0" borderId="0" xfId="2" applyNumberFormat="1" applyFont="1" applyBorder="1" applyProtection="1"/>
    <xf numFmtId="40" fontId="7" fillId="0" borderId="0" xfId="2" quotePrefix="1" applyNumberFormat="1" applyFont="1" applyBorder="1" applyProtection="1"/>
    <xf numFmtId="40" fontId="7" fillId="0" borderId="0" xfId="2" applyNumberFormat="1" applyFont="1" applyFill="1" applyBorder="1" applyProtection="1"/>
    <xf numFmtId="40" fontId="24" fillId="0" borderId="0" xfId="2" quotePrefix="1" applyNumberFormat="1" applyFont="1" applyFill="1" applyBorder="1" applyAlignment="1" applyProtection="1"/>
    <xf numFmtId="40" fontId="7" fillId="0" borderId="0" xfId="2" applyNumberFormat="1" applyFont="1" applyBorder="1" applyAlignment="1" applyProtection="1">
      <alignment horizontal="center"/>
    </xf>
    <xf numFmtId="40" fontId="7" fillId="0" borderId="0" xfId="2" applyNumberFormat="1" applyFont="1" applyProtection="1"/>
    <xf numFmtId="40" fontId="29" fillId="0" borderId="0" xfId="2" applyNumberFormat="1" applyFont="1" applyProtection="1"/>
    <xf numFmtId="40" fontId="29" fillId="0" borderId="0" xfId="7" applyNumberFormat="1" applyFont="1" applyProtection="1"/>
    <xf numFmtId="40" fontId="7" fillId="0" borderId="0" xfId="2" applyNumberFormat="1" applyFont="1" applyFill="1" applyBorder="1" applyAlignment="1" applyProtection="1">
      <alignment horizontal="center" vertical="center"/>
    </xf>
    <xf numFmtId="40" fontId="7" fillId="0" borderId="0" xfId="2" applyNumberFormat="1" applyFont="1" applyAlignment="1" applyProtection="1">
      <alignment vertical="center"/>
    </xf>
    <xf numFmtId="40" fontId="7" fillId="0" borderId="0" xfId="2" applyNumberFormat="1" applyFont="1" applyBorder="1" applyAlignment="1" applyProtection="1">
      <alignment vertical="center"/>
    </xf>
    <xf numFmtId="40" fontId="7" fillId="0" borderId="0" xfId="2" applyNumberFormat="1" applyFont="1" applyFill="1" applyBorder="1" applyAlignment="1" applyProtection="1">
      <alignment vertical="center"/>
    </xf>
    <xf numFmtId="40" fontId="24" fillId="0" borderId="0" xfId="7" applyNumberFormat="1" applyFont="1" applyBorder="1" applyAlignment="1" applyProtection="1">
      <alignment horizontal="right" vertical="center"/>
    </xf>
    <xf numFmtId="40" fontId="7" fillId="0" borderId="0" xfId="2" applyNumberFormat="1" applyFont="1" applyFill="1" applyBorder="1" applyAlignment="1" applyProtection="1">
      <alignment horizontal="left" vertical="center"/>
    </xf>
    <xf numFmtId="40" fontId="24" fillId="0" borderId="0" xfId="2" quotePrefix="1" applyNumberFormat="1" applyFont="1" applyFill="1" applyBorder="1" applyAlignment="1" applyProtection="1">
      <alignment vertical="center"/>
    </xf>
    <xf numFmtId="40" fontId="29" fillId="0" borderId="0" xfId="2" applyNumberFormat="1" applyFont="1" applyAlignment="1" applyProtection="1">
      <alignment vertical="center"/>
    </xf>
    <xf numFmtId="40" fontId="3" fillId="0" borderId="0" xfId="2" applyNumberFormat="1" applyFont="1" applyFill="1" applyBorder="1" applyAlignment="1" applyProtection="1">
      <alignment horizontal="left" vertical="center"/>
    </xf>
    <xf numFmtId="40" fontId="7" fillId="0" borderId="0" xfId="2" quotePrefix="1" applyNumberFormat="1" applyFont="1" applyFill="1" applyBorder="1" applyProtection="1"/>
    <xf numFmtId="43" fontId="11" fillId="0" borderId="95" xfId="1" applyFont="1" applyBorder="1" applyAlignment="1" applyProtection="1">
      <alignment horizontal="center"/>
    </xf>
    <xf numFmtId="43" fontId="11" fillId="0" borderId="96" xfId="1" applyFont="1" applyBorder="1" applyAlignment="1" applyProtection="1">
      <alignment horizontal="center"/>
    </xf>
    <xf numFmtId="43" fontId="8" fillId="0" borderId="97" xfId="1" applyFont="1" applyBorder="1" applyAlignment="1" applyProtection="1"/>
    <xf numFmtId="43" fontId="8" fillId="0" borderId="98" xfId="1" applyFont="1" applyBorder="1" applyAlignment="1" applyProtection="1"/>
    <xf numFmtId="43" fontId="11" fillId="0" borderId="94" xfId="1" applyFont="1" applyBorder="1" applyProtection="1"/>
    <xf numFmtId="0" fontId="15" fillId="0" borderId="0" xfId="0" applyFont="1" applyBorder="1"/>
    <xf numFmtId="40" fontId="7" fillId="0" borderId="0" xfId="2" applyNumberFormat="1" applyFont="1" applyFill="1" applyProtection="1"/>
    <xf numFmtId="40" fontId="29" fillId="0" borderId="0" xfId="2" applyNumberFormat="1" applyFont="1" applyFill="1" applyProtection="1"/>
    <xf numFmtId="40" fontId="29" fillId="0" borderId="0" xfId="2" applyNumberFormat="1" applyFont="1" applyFill="1" applyAlignment="1" applyProtection="1">
      <alignment vertical="center"/>
    </xf>
    <xf numFmtId="40" fontId="7" fillId="0" borderId="15" xfId="2" applyNumberFormat="1" applyFont="1" applyFill="1" applyBorder="1" applyAlignment="1" applyProtection="1">
      <alignment horizontal="center" vertical="top" wrapText="1"/>
    </xf>
    <xf numFmtId="40" fontId="7" fillId="0" borderId="15" xfId="2" applyNumberFormat="1" applyFont="1" applyBorder="1" applyAlignment="1" applyProtection="1">
      <alignment horizontal="center" vertical="top" wrapText="1"/>
    </xf>
    <xf numFmtId="40" fontId="7" fillId="0" borderId="9" xfId="2" applyNumberFormat="1" applyFont="1" applyBorder="1" applyAlignment="1" applyProtection="1">
      <alignment horizontal="center" vertical="top" wrapText="1"/>
    </xf>
    <xf numFmtId="40" fontId="7" fillId="0" borderId="28" xfId="2" applyNumberFormat="1" applyFont="1" applyBorder="1" applyAlignment="1" applyProtection="1">
      <alignment horizontal="center" vertical="top" wrapText="1"/>
    </xf>
    <xf numFmtId="40" fontId="7" fillId="0" borderId="31" xfId="2" applyNumberFormat="1" applyFont="1" applyBorder="1" applyAlignment="1" applyProtection="1">
      <alignment horizontal="center" vertical="top" wrapText="1"/>
    </xf>
    <xf numFmtId="40" fontId="3" fillId="0" borderId="0" xfId="2" applyNumberFormat="1" applyFont="1" applyFill="1" applyBorder="1" applyAlignment="1" applyProtection="1">
      <alignment horizontal="centerContinuous" vertical="center"/>
    </xf>
    <xf numFmtId="40" fontId="3" fillId="0" borderId="0" xfId="2" applyNumberFormat="1" applyFont="1" applyFill="1" applyBorder="1" applyAlignment="1" applyProtection="1">
      <alignment vertical="center"/>
    </xf>
    <xf numFmtId="40" fontId="26" fillId="0" borderId="0" xfId="2" applyNumberFormat="1" applyFont="1" applyFill="1" applyBorder="1" applyAlignment="1" applyProtection="1">
      <alignment vertical="center"/>
    </xf>
    <xf numFmtId="0" fontId="3" fillId="0" borderId="16" xfId="0" applyFont="1" applyFill="1" applyBorder="1"/>
    <xf numFmtId="40" fontId="11" fillId="0" borderId="0" xfId="0" applyNumberFormat="1" applyFont="1" applyAlignment="1" applyProtection="1">
      <alignment horizontal="left"/>
    </xf>
    <xf numFmtId="180" fontId="27" fillId="0" borderId="9" xfId="0" applyNumberFormat="1" applyFont="1" applyBorder="1" applyAlignment="1">
      <alignment horizontal="left" vertical="center"/>
    </xf>
    <xf numFmtId="0" fontId="27" fillId="0" borderId="9" xfId="0" applyFont="1" applyBorder="1" applyAlignment="1">
      <alignment horizontal="left" vertical="center"/>
    </xf>
    <xf numFmtId="180" fontId="27" fillId="0" borderId="70" xfId="0" applyNumberFormat="1" applyFont="1" applyBorder="1" applyAlignment="1">
      <alignment horizontal="left" vertical="center"/>
    </xf>
    <xf numFmtId="0" fontId="27" fillId="0" borderId="70" xfId="0" applyFont="1" applyBorder="1" applyAlignment="1">
      <alignment horizontal="left" vertical="center"/>
    </xf>
    <xf numFmtId="0" fontId="8" fillId="0" borderId="99" xfId="0" applyFont="1" applyBorder="1"/>
    <xf numFmtId="0" fontId="8" fillId="0" borderId="101" xfId="0" applyFont="1" applyBorder="1"/>
    <xf numFmtId="43" fontId="27" fillId="0" borderId="9" xfId="1" applyFont="1" applyBorder="1" applyAlignment="1">
      <alignment horizontal="right" vertical="center"/>
    </xf>
    <xf numFmtId="43" fontId="40" fillId="0" borderId="91" xfId="1" applyFont="1" applyBorder="1" applyAlignment="1" applyProtection="1">
      <alignment horizontal="center"/>
    </xf>
    <xf numFmtId="43" fontId="27" fillId="0" borderId="70" xfId="1" applyFont="1" applyBorder="1" applyAlignment="1">
      <alignment horizontal="right" vertical="center"/>
    </xf>
    <xf numFmtId="179" fontId="7" fillId="0" borderId="0" xfId="2" applyNumberFormat="1" applyFont="1" applyFill="1" applyBorder="1" applyAlignment="1" applyProtection="1">
      <alignment horizontal="center" vertical="center"/>
    </xf>
    <xf numFmtId="40" fontId="7" fillId="0" borderId="0" xfId="2" quotePrefix="1" applyNumberFormat="1" applyFont="1" applyFill="1" applyBorder="1" applyAlignment="1" applyProtection="1">
      <alignment horizontal="left" vertical="center"/>
    </xf>
    <xf numFmtId="179" fontId="7" fillId="0" borderId="0" xfId="2" applyNumberFormat="1" applyFont="1" applyFill="1" applyBorder="1" applyAlignment="1" applyProtection="1">
      <alignment horizontal="left" vertical="center"/>
    </xf>
    <xf numFmtId="40" fontId="7" fillId="0" borderId="0" xfId="2" applyNumberFormat="1" applyFont="1" applyFill="1" applyBorder="1" applyAlignment="1" applyProtection="1">
      <alignment horizontal="left"/>
    </xf>
    <xf numFmtId="40" fontId="7" fillId="0" borderId="0" xfId="2" applyNumberFormat="1" applyFont="1" applyBorder="1" applyAlignment="1" applyProtection="1">
      <alignment horizontal="center" vertical="center"/>
    </xf>
    <xf numFmtId="40" fontId="3" fillId="0" borderId="15" xfId="2" applyNumberFormat="1" applyFont="1" applyFill="1" applyBorder="1" applyAlignment="1" applyProtection="1">
      <alignment horizontal="right" vertical="center"/>
    </xf>
    <xf numFmtId="40" fontId="7" fillId="0" borderId="42" xfId="2" applyNumberFormat="1" applyFont="1" applyFill="1" applyBorder="1" applyAlignment="1" applyProtection="1">
      <alignment horizontal="center" vertical="top" wrapText="1"/>
    </xf>
    <xf numFmtId="40" fontId="7" fillId="0" borderId="9" xfId="2" applyNumberFormat="1" applyFont="1" applyFill="1" applyBorder="1" applyAlignment="1" applyProtection="1">
      <alignment horizontal="center" vertical="top" wrapText="1"/>
    </xf>
    <xf numFmtId="43" fontId="8" fillId="0" borderId="64" xfId="1" applyFont="1" applyBorder="1" applyAlignment="1" applyProtection="1">
      <alignment horizontal="center"/>
    </xf>
    <xf numFmtId="43" fontId="40" fillId="0" borderId="71" xfId="1" applyFont="1" applyBorder="1" applyAlignment="1" applyProtection="1">
      <alignment horizontal="center"/>
    </xf>
    <xf numFmtId="40" fontId="3" fillId="0" borderId="13" xfId="2" applyNumberFormat="1" applyFont="1" applyFill="1" applyBorder="1" applyAlignment="1" applyProtection="1">
      <alignment horizontal="center" vertical="center"/>
    </xf>
    <xf numFmtId="9" fontId="3" fillId="0" borderId="18" xfId="6" applyFont="1" applyBorder="1" applyAlignment="1" applyProtection="1">
      <alignment horizontal="center" vertical="center"/>
    </xf>
    <xf numFmtId="9" fontId="3" fillId="0" borderId="13" xfId="6" applyFont="1" applyFill="1" applyBorder="1" applyAlignment="1" applyProtection="1">
      <alignment horizontal="center" vertical="center"/>
    </xf>
    <xf numFmtId="10" fontId="45" fillId="0" borderId="11" xfId="6" applyNumberFormat="1" applyFont="1" applyFill="1" applyBorder="1" applyAlignment="1" applyProtection="1">
      <alignment horizontal="center" vertical="center"/>
    </xf>
    <xf numFmtId="40" fontId="25" fillId="0" borderId="0" xfId="2" applyNumberFormat="1" applyFont="1" applyFill="1" applyBorder="1" applyAlignment="1" applyProtection="1">
      <alignment horizontal="right"/>
    </xf>
    <xf numFmtId="179" fontId="25" fillId="0" borderId="0" xfId="2" applyNumberFormat="1" applyFont="1" applyFill="1" applyBorder="1" applyAlignment="1" applyProtection="1">
      <alignment horizontal="center"/>
    </xf>
    <xf numFmtId="40" fontId="7" fillId="0" borderId="0" xfId="2" applyNumberFormat="1" applyFont="1" applyFill="1" applyBorder="1" applyAlignment="1" applyProtection="1">
      <alignment horizontal="center"/>
    </xf>
    <xf numFmtId="40" fontId="25" fillId="0" borderId="0" xfId="2" applyNumberFormat="1" applyFont="1" applyFill="1" applyBorder="1" applyAlignment="1" applyProtection="1">
      <alignment horizontal="center" vertical="center" wrapText="1"/>
    </xf>
    <xf numFmtId="9" fontId="45" fillId="0" borderId="14" xfId="6" applyNumberFormat="1" applyFont="1" applyFill="1" applyBorder="1" applyAlignment="1" applyProtection="1">
      <alignment horizontal="center" vertical="center"/>
    </xf>
    <xf numFmtId="40" fontId="5" fillId="0" borderId="76" xfId="2" applyNumberFormat="1" applyFont="1" applyBorder="1" applyAlignment="1" applyProtection="1">
      <alignment horizontal="center" vertical="center"/>
    </xf>
    <xf numFmtId="40" fontId="38" fillId="0" borderId="47" xfId="2" applyNumberFormat="1" applyFont="1" applyFill="1" applyBorder="1" applyAlignment="1" applyProtection="1">
      <alignment vertical="center"/>
    </xf>
    <xf numFmtId="40" fontId="4" fillId="0" borderId="47" xfId="2" applyNumberFormat="1" applyFont="1" applyFill="1" applyBorder="1" applyAlignment="1" applyProtection="1">
      <alignment horizontal="left" vertical="center"/>
    </xf>
    <xf numFmtId="40" fontId="5" fillId="0" borderId="31" xfId="2" quotePrefix="1" applyNumberFormat="1" applyFont="1" applyFill="1" applyBorder="1" applyAlignment="1" applyProtection="1">
      <alignment horizontal="right" vertical="center"/>
    </xf>
    <xf numFmtId="0" fontId="3" fillId="0" borderId="0" xfId="2" applyProtection="1"/>
    <xf numFmtId="0" fontId="6" fillId="0" borderId="0" xfId="2" applyFont="1" applyProtection="1"/>
    <xf numFmtId="0" fontId="34" fillId="0" borderId="0" xfId="2" applyFont="1" applyAlignment="1" applyProtection="1">
      <alignment vertical="center"/>
    </xf>
    <xf numFmtId="0" fontId="6" fillId="0" borderId="9" xfId="2" applyFont="1" applyBorder="1" applyProtection="1"/>
    <xf numFmtId="0" fontId="3" fillId="0" borderId="0" xfId="2"/>
    <xf numFmtId="40" fontId="5" fillId="0" borderId="2" xfId="2" applyNumberFormat="1" applyFont="1" applyFill="1" applyBorder="1" applyAlignment="1" applyProtection="1">
      <alignment vertical="center"/>
    </xf>
    <xf numFmtId="40" fontId="7" fillId="0" borderId="12" xfId="7" applyNumberFormat="1" applyFont="1" applyFill="1" applyBorder="1" applyAlignment="1" applyProtection="1">
      <alignment horizontal="right" vertical="center"/>
    </xf>
    <xf numFmtId="0" fontId="34" fillId="0" borderId="0" xfId="2" applyFont="1" applyAlignment="1" applyProtection="1">
      <alignment horizontal="center" vertical="center"/>
    </xf>
    <xf numFmtId="0" fontId="6" fillId="0" borderId="13" xfId="2" applyFont="1" applyBorder="1" applyProtection="1"/>
    <xf numFmtId="0" fontId="6" fillId="2" borderId="13" xfId="2" applyFont="1" applyFill="1" applyBorder="1" applyAlignment="1" applyProtection="1">
      <alignment horizontal="center"/>
    </xf>
    <xf numFmtId="0" fontId="6" fillId="5" borderId="13" xfId="2" applyFont="1" applyFill="1" applyBorder="1" applyAlignment="1" applyProtection="1">
      <alignment horizontal="center"/>
    </xf>
    <xf numFmtId="40" fontId="7" fillId="0" borderId="12" xfId="2" applyNumberFormat="1" applyFont="1" applyFill="1" applyBorder="1" applyAlignment="1" applyProtection="1">
      <alignment vertical="center"/>
    </xf>
    <xf numFmtId="4" fontId="6" fillId="6" borderId="0" xfId="2" applyNumberFormat="1" applyFont="1" applyFill="1" applyProtection="1"/>
    <xf numFmtId="4" fontId="6" fillId="0" borderId="0" xfId="2" applyNumberFormat="1" applyFont="1" applyProtection="1"/>
    <xf numFmtId="0" fontId="6" fillId="0" borderId="16" xfId="2" applyFont="1" applyBorder="1" applyProtection="1"/>
    <xf numFmtId="4" fontId="6" fillId="2" borderId="16" xfId="2" applyNumberFormat="1" applyFont="1" applyFill="1" applyBorder="1" applyProtection="1"/>
    <xf numFmtId="4" fontId="6" fillId="5" borderId="16" xfId="2" applyNumberFormat="1" applyFont="1" applyFill="1" applyBorder="1" applyProtection="1"/>
    <xf numFmtId="0" fontId="6" fillId="0" borderId="17" xfId="2" applyFont="1" applyBorder="1" applyProtection="1"/>
    <xf numFmtId="4" fontId="6" fillId="0" borderId="17" xfId="2" applyNumberFormat="1" applyFont="1" applyBorder="1" applyProtection="1"/>
    <xf numFmtId="40" fontId="27" fillId="0" borderId="0" xfId="2" applyNumberFormat="1" applyFont="1" applyFill="1" applyBorder="1" applyAlignment="1" applyProtection="1">
      <alignment vertical="center"/>
    </xf>
    <xf numFmtId="0" fontId="6" fillId="0" borderId="48" xfId="2" applyFont="1" applyBorder="1" applyProtection="1"/>
    <xf numFmtId="4" fontId="6" fillId="0" borderId="48" xfId="2" applyNumberFormat="1" applyFont="1" applyBorder="1" applyProtection="1"/>
    <xf numFmtId="43" fontId="3" fillId="0" borderId="15" xfId="7" applyFont="1" applyFill="1" applyBorder="1" applyAlignment="1" applyProtection="1">
      <alignment horizontal="right" vertical="center"/>
    </xf>
    <xf numFmtId="40" fontId="7" fillId="0" borderId="2" xfId="2" applyNumberFormat="1" applyFont="1" applyFill="1" applyBorder="1" applyAlignment="1" applyProtection="1">
      <alignment vertical="center"/>
    </xf>
    <xf numFmtId="40" fontId="3" fillId="0" borderId="12" xfId="2" applyNumberFormat="1" applyFont="1" applyFill="1" applyBorder="1" applyAlignment="1" applyProtection="1">
      <alignment vertical="center"/>
    </xf>
    <xf numFmtId="40" fontId="27" fillId="0" borderId="0" xfId="2" applyNumberFormat="1" applyFont="1" applyFill="1" applyBorder="1" applyAlignment="1" applyProtection="1">
      <alignment horizontal="left" vertical="center"/>
    </xf>
    <xf numFmtId="9" fontId="27" fillId="0" borderId="0" xfId="6" applyFont="1" applyFill="1" applyBorder="1" applyAlignment="1" applyProtection="1">
      <alignment horizontal="center" vertical="center"/>
    </xf>
    <xf numFmtId="0" fontId="28" fillId="8" borderId="0" xfId="2" applyFont="1" applyFill="1" applyProtection="1"/>
    <xf numFmtId="0" fontId="28" fillId="0" borderId="0" xfId="2" applyFont="1" applyFill="1" applyProtection="1"/>
    <xf numFmtId="43" fontId="3" fillId="0" borderId="12" xfId="9" applyFont="1" applyFill="1" applyBorder="1" applyAlignment="1" applyProtection="1">
      <alignment horizontal="right" vertical="center"/>
    </xf>
    <xf numFmtId="43" fontId="42" fillId="0" borderId="12" xfId="7" applyFont="1" applyFill="1" applyBorder="1" applyAlignment="1" applyProtection="1">
      <alignment horizontal="right" vertical="center"/>
    </xf>
    <xf numFmtId="0" fontId="3" fillId="0" borderId="0" xfId="2" applyFill="1" applyProtection="1"/>
    <xf numFmtId="40" fontId="24" fillId="0" borderId="2" xfId="2" quotePrefix="1" applyNumberFormat="1" applyFont="1" applyFill="1" applyBorder="1" applyAlignment="1" applyProtection="1">
      <alignment horizontal="left" vertical="center"/>
    </xf>
    <xf numFmtId="40" fontId="26" fillId="0" borderId="0" xfId="2" applyNumberFormat="1" applyFont="1" applyFill="1" applyBorder="1" applyAlignment="1" applyProtection="1">
      <alignment horizontal="left" vertical="center"/>
    </xf>
    <xf numFmtId="40" fontId="3" fillId="0" borderId="12" xfId="7" applyNumberFormat="1" applyFont="1" applyFill="1" applyBorder="1" applyAlignment="1" applyProtection="1">
      <alignment horizontal="right" vertical="center"/>
    </xf>
    <xf numFmtId="43" fontId="3" fillId="0" borderId="0" xfId="7" applyFont="1" applyFill="1" applyBorder="1" applyProtection="1"/>
    <xf numFmtId="43" fontId="3" fillId="0" borderId="0" xfId="7" applyFont="1" applyFill="1" applyProtection="1"/>
    <xf numFmtId="40" fontId="7" fillId="0" borderId="0" xfId="2" applyNumberFormat="1" applyFont="1" applyFill="1" applyBorder="1" applyAlignment="1">
      <alignment vertical="center"/>
    </xf>
    <xf numFmtId="0" fontId="6" fillId="4" borderId="0" xfId="2" applyFont="1" applyFill="1" applyProtection="1"/>
    <xf numFmtId="0" fontId="35" fillId="4" borderId="0" xfId="2" applyFont="1" applyFill="1" applyProtection="1"/>
    <xf numFmtId="0" fontId="36" fillId="4" borderId="0" xfId="2" applyFont="1" applyFill="1" applyAlignment="1" applyProtection="1">
      <alignment horizontal="center"/>
    </xf>
    <xf numFmtId="4" fontId="6" fillId="4" borderId="0" xfId="2" applyNumberFormat="1" applyFont="1" applyFill="1" applyProtection="1"/>
    <xf numFmtId="43" fontId="3" fillId="0" borderId="1" xfId="7" applyFont="1" applyBorder="1" applyAlignment="1" applyProtection="1">
      <alignment horizontal="center" vertical="center"/>
    </xf>
    <xf numFmtId="43" fontId="3" fillId="0" borderId="15" xfId="7" applyFont="1" applyBorder="1" applyAlignment="1" applyProtection="1">
      <alignment vertical="center" wrapText="1"/>
    </xf>
    <xf numFmtId="43" fontId="3" fillId="0" borderId="11" xfId="7" applyFont="1" applyBorder="1" applyAlignment="1" applyProtection="1">
      <alignment horizontal="center" vertical="center"/>
    </xf>
    <xf numFmtId="43" fontId="3" fillId="0" borderId="10" xfId="7" applyFont="1" applyBorder="1" applyAlignment="1" applyProtection="1">
      <alignment horizontal="center" vertical="center"/>
    </xf>
    <xf numFmtId="43" fontId="3" fillId="0" borderId="51" xfId="7" applyFont="1" applyFill="1" applyBorder="1" applyAlignment="1" applyProtection="1">
      <alignment horizontal="center" vertical="center" wrapText="1"/>
    </xf>
    <xf numFmtId="43" fontId="3" fillId="0" borderId="50" xfId="7" applyFont="1" applyFill="1" applyBorder="1" applyAlignment="1" applyProtection="1">
      <alignment horizontal="center" vertical="center" wrapText="1"/>
    </xf>
    <xf numFmtId="40" fontId="3" fillId="0" borderId="87" xfId="2" applyNumberFormat="1" applyFont="1" applyFill="1" applyBorder="1" applyAlignment="1" applyProtection="1">
      <alignment horizontal="center" vertical="center"/>
    </xf>
    <xf numFmtId="40" fontId="27" fillId="0" borderId="2" xfId="2" applyNumberFormat="1" applyFont="1" applyBorder="1" applyAlignment="1">
      <alignment wrapText="1"/>
    </xf>
    <xf numFmtId="43" fontId="3" fillId="0" borderId="54" xfId="7" applyFont="1" applyFill="1" applyBorder="1" applyAlignment="1" applyProtection="1">
      <alignment horizontal="center" vertical="center"/>
    </xf>
    <xf numFmtId="43" fontId="3" fillId="0" borderId="11" xfId="7" applyFont="1" applyFill="1" applyBorder="1" applyAlignment="1" applyProtection="1">
      <alignment horizontal="center" vertical="center"/>
    </xf>
    <xf numFmtId="43" fontId="3" fillId="0" borderId="15" xfId="7" applyFont="1" applyFill="1" applyBorder="1" applyAlignment="1" applyProtection="1">
      <alignment horizontal="center" vertical="center"/>
    </xf>
    <xf numFmtId="43" fontId="3" fillId="0" borderId="103" xfId="7" applyFont="1" applyFill="1" applyBorder="1" applyAlignment="1" applyProtection="1">
      <alignment horizontal="center" vertical="center"/>
    </xf>
    <xf numFmtId="43" fontId="44" fillId="0" borderId="55" xfId="7" applyFont="1" applyFill="1" applyBorder="1" applyAlignment="1" applyProtection="1">
      <alignment horizontal="center" vertical="center"/>
    </xf>
    <xf numFmtId="178" fontId="28" fillId="8" borderId="0" xfId="2" applyNumberFormat="1" applyFont="1" applyFill="1" applyProtection="1"/>
    <xf numFmtId="178" fontId="28" fillId="0" borderId="0" xfId="2" applyNumberFormat="1" applyFont="1" applyFill="1" applyProtection="1"/>
    <xf numFmtId="170" fontId="43" fillId="0" borderId="102" xfId="2" applyNumberFormat="1" applyFont="1" applyFill="1" applyBorder="1" applyAlignment="1" applyProtection="1">
      <alignment horizontal="center" vertical="center"/>
    </xf>
    <xf numFmtId="179" fontId="44" fillId="0" borderId="51" xfId="2" applyNumberFormat="1" applyFont="1" applyBorder="1" applyAlignment="1" applyProtection="1">
      <alignment horizontal="center" vertical="center"/>
    </xf>
    <xf numFmtId="4" fontId="36" fillId="4" borderId="0" xfId="2" applyNumberFormat="1" applyFont="1" applyFill="1" applyAlignment="1" applyProtection="1">
      <alignment horizontal="center"/>
    </xf>
    <xf numFmtId="0" fontId="6" fillId="0" borderId="49" xfId="2" applyFont="1" applyBorder="1" applyProtection="1"/>
    <xf numFmtId="4" fontId="6" fillId="2" borderId="49" xfId="2" applyNumberFormat="1" applyFont="1" applyFill="1" applyBorder="1" applyProtection="1"/>
    <xf numFmtId="4" fontId="6" fillId="5" borderId="49" xfId="2" applyNumberFormat="1" applyFont="1" applyFill="1" applyBorder="1" applyProtection="1"/>
    <xf numFmtId="170" fontId="28" fillId="0" borderId="0" xfId="2" applyNumberFormat="1" applyFont="1" applyFill="1" applyBorder="1" applyAlignment="1" applyProtection="1">
      <alignment horizontal="center" vertical="center"/>
    </xf>
    <xf numFmtId="179" fontId="7" fillId="0" borderId="12" xfId="2" applyNumberFormat="1" applyFont="1" applyBorder="1" applyAlignment="1" applyProtection="1">
      <alignment horizontal="center" vertical="center"/>
    </xf>
    <xf numFmtId="0" fontId="6" fillId="0" borderId="0" xfId="2" applyFont="1" applyBorder="1" applyProtection="1"/>
    <xf numFmtId="4" fontId="6" fillId="2" borderId="0" xfId="2" applyNumberFormat="1" applyFont="1" applyFill="1" applyBorder="1" applyProtection="1"/>
    <xf numFmtId="4" fontId="6" fillId="5" borderId="0" xfId="2" applyNumberFormat="1" applyFont="1" applyFill="1" applyBorder="1" applyProtection="1"/>
    <xf numFmtId="40" fontId="7" fillId="0" borderId="2" xfId="2" applyNumberFormat="1" applyFont="1" applyBorder="1" applyAlignment="1" applyProtection="1">
      <alignment horizontal="left"/>
    </xf>
    <xf numFmtId="40" fontId="7" fillId="0" borderId="0" xfId="2" applyNumberFormat="1" applyFont="1" applyBorder="1" applyAlignment="1" applyProtection="1">
      <alignment horizontal="right"/>
    </xf>
    <xf numFmtId="40" fontId="7" fillId="0" borderId="0" xfId="2" applyNumberFormat="1" applyFont="1" applyBorder="1" applyAlignment="1" applyProtection="1">
      <alignment horizontal="left" vertical="center"/>
    </xf>
    <xf numFmtId="0" fontId="3" fillId="0" borderId="0" xfId="2" applyBorder="1" applyAlignment="1">
      <alignment vertical="center"/>
    </xf>
    <xf numFmtId="40" fontId="7" fillId="0" borderId="12" xfId="2" applyNumberFormat="1" applyFont="1" applyFill="1" applyBorder="1" applyAlignment="1" applyProtection="1">
      <alignment horizontal="left" vertical="center"/>
    </xf>
    <xf numFmtId="0" fontId="3" fillId="0" borderId="0" xfId="2" applyFill="1" applyBorder="1" applyAlignment="1" applyProtection="1">
      <alignment vertical="center"/>
    </xf>
    <xf numFmtId="0" fontId="6" fillId="4" borderId="0" xfId="2" applyFont="1" applyFill="1" applyBorder="1" applyAlignment="1" applyProtection="1">
      <alignment vertical="center"/>
    </xf>
    <xf numFmtId="4" fontId="6" fillId="4" borderId="0" xfId="2" applyNumberFormat="1" applyFont="1" applyFill="1" applyBorder="1" applyAlignment="1" applyProtection="1">
      <alignment vertical="center"/>
    </xf>
    <xf numFmtId="0" fontId="6" fillId="0" borderId="0" xfId="2" applyFont="1" applyBorder="1" applyAlignment="1" applyProtection="1">
      <alignment vertical="center"/>
    </xf>
    <xf numFmtId="170" fontId="22" fillId="0" borderId="2" xfId="2" quotePrefix="1" applyNumberFormat="1" applyFont="1" applyFill="1" applyBorder="1" applyAlignment="1" applyProtection="1">
      <alignment horizontal="left"/>
    </xf>
    <xf numFmtId="170" fontId="21" fillId="0" borderId="0" xfId="2" applyNumberFormat="1" applyFont="1" applyFill="1" applyBorder="1" applyAlignment="1" applyProtection="1">
      <alignment horizontal="center" vertical="center" wrapText="1"/>
    </xf>
    <xf numFmtId="170" fontId="22" fillId="0" borderId="0" xfId="2" applyNumberFormat="1" applyFont="1" applyFill="1" applyBorder="1" applyAlignment="1" applyProtection="1">
      <alignment horizontal="left"/>
    </xf>
    <xf numFmtId="179" fontId="39" fillId="0" borderId="12" xfId="2" applyNumberFormat="1" applyFont="1" applyFill="1" applyBorder="1" applyAlignment="1" applyProtection="1">
      <alignment horizontal="center" vertical="center"/>
    </xf>
    <xf numFmtId="39" fontId="3" fillId="0" borderId="0" xfId="2" applyNumberFormat="1" applyFill="1" applyBorder="1" applyProtection="1"/>
    <xf numFmtId="0" fontId="6" fillId="4" borderId="0" xfId="2" applyFont="1" applyFill="1" applyBorder="1" applyProtection="1"/>
    <xf numFmtId="4" fontId="6" fillId="4" borderId="0" xfId="2" applyNumberFormat="1" applyFont="1" applyFill="1" applyBorder="1" applyProtection="1"/>
    <xf numFmtId="0" fontId="37" fillId="4" borderId="0" xfId="2" applyFont="1" applyFill="1" applyBorder="1" applyAlignment="1" applyProtection="1">
      <alignment horizontal="left"/>
    </xf>
    <xf numFmtId="0" fontId="3" fillId="0" borderId="0" xfId="2" applyBorder="1"/>
    <xf numFmtId="170" fontId="22" fillId="0" borderId="14" xfId="2" quotePrefix="1" applyNumberFormat="1" applyFont="1" applyFill="1" applyBorder="1" applyAlignment="1" applyProtection="1">
      <alignment horizontal="left"/>
    </xf>
    <xf numFmtId="170" fontId="21" fillId="0" borderId="17" xfId="2" applyNumberFormat="1" applyFont="1" applyFill="1" applyBorder="1" applyAlignment="1" applyProtection="1">
      <alignment horizontal="center" vertical="center" wrapText="1"/>
    </xf>
    <xf numFmtId="170" fontId="22" fillId="0" borderId="17" xfId="2" applyNumberFormat="1" applyFont="1" applyFill="1" applyBorder="1" applyAlignment="1" applyProtection="1">
      <alignment horizontal="left"/>
    </xf>
    <xf numFmtId="40" fontId="7" fillId="0" borderId="17" xfId="2" applyNumberFormat="1" applyFont="1" applyBorder="1" applyProtection="1"/>
    <xf numFmtId="40" fontId="7" fillId="0" borderId="17" xfId="2" applyNumberFormat="1" applyFont="1" applyFill="1" applyBorder="1" applyAlignment="1" applyProtection="1">
      <alignment horizontal="left" vertical="center"/>
    </xf>
    <xf numFmtId="40" fontId="7" fillId="0" borderId="17" xfId="2" applyNumberFormat="1" applyFont="1" applyBorder="1" applyAlignment="1" applyProtection="1">
      <alignment vertical="center"/>
    </xf>
    <xf numFmtId="179" fontId="7" fillId="0" borderId="17" xfId="2" applyNumberFormat="1" applyFont="1" applyFill="1" applyBorder="1" applyAlignment="1" applyProtection="1">
      <alignment horizontal="left" vertical="center"/>
    </xf>
    <xf numFmtId="179" fontId="39" fillId="0" borderId="18" xfId="2" applyNumberFormat="1" applyFont="1" applyFill="1" applyBorder="1" applyAlignment="1" applyProtection="1">
      <alignment horizontal="center" vertical="center"/>
    </xf>
    <xf numFmtId="175" fontId="6" fillId="4" borderId="0" xfId="2" applyNumberFormat="1" applyFont="1" applyFill="1" applyAlignment="1" applyProtection="1">
      <alignment horizontal="center"/>
    </xf>
    <xf numFmtId="176" fontId="6" fillId="4" borderId="0" xfId="2" applyNumberFormat="1" applyFont="1" applyFill="1" applyAlignment="1" applyProtection="1">
      <alignment horizontal="left"/>
    </xf>
    <xf numFmtId="177" fontId="6" fillId="4" borderId="0" xfId="2" applyNumberFormat="1" applyFont="1" applyFill="1" applyAlignment="1" applyProtection="1">
      <alignment horizontal="left"/>
    </xf>
    <xf numFmtId="178" fontId="6" fillId="4" borderId="0" xfId="7" applyNumberFormat="1" applyFont="1" applyFill="1" applyAlignment="1" applyProtection="1">
      <alignment horizontal="left"/>
    </xf>
    <xf numFmtId="0" fontId="3" fillId="0" borderId="0" xfId="2" applyFill="1" applyBorder="1" applyProtection="1"/>
    <xf numFmtId="178" fontId="6" fillId="4" borderId="10" xfId="2" applyNumberFormat="1" applyFont="1" applyFill="1" applyBorder="1" applyAlignment="1" applyProtection="1">
      <alignment horizontal="left"/>
    </xf>
    <xf numFmtId="43" fontId="24" fillId="0" borderId="0" xfId="7" applyFont="1" applyFill="1" applyBorder="1" applyProtection="1"/>
    <xf numFmtId="0" fontId="6" fillId="4" borderId="48" xfId="2" applyFont="1" applyFill="1" applyBorder="1" applyProtection="1"/>
    <xf numFmtId="4" fontId="6" fillId="4" borderId="48" xfId="2" applyNumberFormat="1" applyFont="1" applyFill="1" applyBorder="1" applyProtection="1"/>
    <xf numFmtId="43" fontId="7" fillId="7" borderId="77" xfId="7" applyFont="1" applyFill="1" applyBorder="1" applyAlignment="1" applyProtection="1">
      <alignment horizontal="center"/>
    </xf>
    <xf numFmtId="43" fontId="7" fillId="7" borderId="10" xfId="7" applyFont="1" applyFill="1" applyBorder="1" applyAlignment="1" applyProtection="1">
      <alignment horizontal="center"/>
    </xf>
    <xf numFmtId="43" fontId="7" fillId="7" borderId="10" xfId="7" applyFont="1" applyFill="1" applyBorder="1" applyAlignment="1" applyProtection="1">
      <alignment horizontal="center" vertical="center"/>
    </xf>
    <xf numFmtId="43" fontId="7" fillId="0" borderId="0" xfId="7" applyFont="1" applyFill="1" applyBorder="1" applyProtection="1"/>
    <xf numFmtId="43" fontId="7" fillId="0" borderId="0" xfId="7" applyFont="1" applyFill="1" applyBorder="1" applyAlignment="1" applyProtection="1">
      <alignment horizontal="center"/>
    </xf>
    <xf numFmtId="43" fontId="30" fillId="7" borderId="0" xfId="7" applyFont="1" applyFill="1" applyBorder="1" applyAlignment="1" applyProtection="1">
      <alignment horizontal="center" vertical="center" wrapText="1"/>
    </xf>
    <xf numFmtId="43" fontId="25" fillId="7" borderId="0" xfId="7" applyFont="1" applyFill="1" applyBorder="1" applyAlignment="1" applyProtection="1">
      <alignment horizontal="center" vertical="center" wrapText="1"/>
    </xf>
    <xf numFmtId="43" fontId="7" fillId="0" borderId="0" xfId="7" applyFont="1" applyBorder="1" applyAlignment="1" applyProtection="1">
      <alignment horizontal="center" vertical="center"/>
    </xf>
    <xf numFmtId="43" fontId="25" fillId="0" borderId="0" xfId="7" applyFont="1" applyFill="1" applyBorder="1" applyAlignment="1" applyProtection="1">
      <alignment horizontal="center" vertical="center" wrapText="1"/>
    </xf>
    <xf numFmtId="43" fontId="41" fillId="0" borderId="0" xfId="7" applyFont="1" applyBorder="1" applyProtection="1"/>
    <xf numFmtId="43" fontId="32" fillId="0" borderId="0" xfId="7" applyFont="1" applyFill="1" applyBorder="1" applyAlignment="1" applyProtection="1">
      <alignment horizontal="center" vertical="center" wrapText="1"/>
    </xf>
    <xf numFmtId="43" fontId="32" fillId="0" borderId="0" xfId="7" applyFont="1" applyFill="1" applyBorder="1" applyAlignment="1" applyProtection="1">
      <alignment horizontal="center" vertical="center"/>
    </xf>
    <xf numFmtId="43" fontId="25" fillId="0" borderId="0" xfId="7" applyFont="1" applyFill="1" applyBorder="1" applyAlignment="1" applyProtection="1">
      <alignment horizontal="center" vertical="center"/>
    </xf>
    <xf numFmtId="0" fontId="24" fillId="0" borderId="0" xfId="7" applyNumberFormat="1" applyFont="1" applyBorder="1" applyAlignment="1" applyProtection="1">
      <alignment horizontal="center"/>
    </xf>
    <xf numFmtId="43" fontId="25" fillId="0" borderId="0" xfId="7" applyFont="1" applyFill="1" applyBorder="1" applyAlignment="1" applyProtection="1">
      <alignment horizontal="right"/>
    </xf>
    <xf numFmtId="43" fontId="31" fillId="0" borderId="0" xfId="7" applyFont="1" applyBorder="1" applyProtection="1"/>
    <xf numFmtId="43" fontId="32" fillId="0" borderId="0" xfId="7" applyFont="1" applyFill="1" applyBorder="1" applyAlignment="1" applyProtection="1">
      <alignment horizontal="center"/>
    </xf>
    <xf numFmtId="43" fontId="32" fillId="0" borderId="0" xfId="7" applyFont="1" applyAlignment="1" applyProtection="1">
      <alignment horizontal="center"/>
    </xf>
    <xf numFmtId="43" fontId="32" fillId="0" borderId="0" xfId="7" applyFont="1" applyProtection="1"/>
    <xf numFmtId="43" fontId="32" fillId="0" borderId="0" xfId="7" applyFont="1" applyBorder="1" applyProtection="1"/>
    <xf numFmtId="43" fontId="32" fillId="0" borderId="0" xfId="7" applyFont="1" applyAlignment="1" applyProtection="1">
      <alignment vertical="center"/>
    </xf>
    <xf numFmtId="43" fontId="25" fillId="0" borderId="0" xfId="7" applyFont="1" applyFill="1" applyBorder="1" applyProtection="1"/>
    <xf numFmtId="43" fontId="30" fillId="0" borderId="0" xfId="7" applyFont="1" applyBorder="1" applyProtection="1"/>
    <xf numFmtId="43" fontId="0" fillId="0" borderId="0" xfId="7" applyFont="1" applyProtection="1"/>
    <xf numFmtId="179" fontId="3" fillId="0" borderId="0" xfId="2" applyNumberFormat="1" applyAlignment="1" applyProtection="1">
      <alignment horizontal="center"/>
    </xf>
    <xf numFmtId="43" fontId="30" fillId="0" borderId="0" xfId="7" applyFont="1" applyProtection="1"/>
    <xf numFmtId="43" fontId="7" fillId="0" borderId="0" xfId="7" applyFont="1" applyProtection="1"/>
    <xf numFmtId="43" fontId="29" fillId="0" borderId="0" xfId="7" applyFont="1" applyProtection="1"/>
    <xf numFmtId="43" fontId="33" fillId="0" borderId="0" xfId="7" applyFont="1" applyAlignment="1" applyProtection="1">
      <alignment vertical="center"/>
    </xf>
    <xf numFmtId="43" fontId="33" fillId="0" borderId="0" xfId="7" applyFont="1" applyFill="1" applyBorder="1" applyAlignment="1" applyProtection="1">
      <alignment horizontal="center" vertical="center"/>
    </xf>
    <xf numFmtId="40" fontId="33" fillId="0" borderId="0" xfId="7" applyNumberFormat="1" applyFont="1" applyAlignment="1" applyProtection="1">
      <alignment vertical="center"/>
    </xf>
    <xf numFmtId="179" fontId="3" fillId="0" borderId="0" xfId="2" applyNumberFormat="1" applyFill="1" applyAlignment="1" applyProtection="1">
      <alignment horizontal="center"/>
    </xf>
    <xf numFmtId="0" fontId="6" fillId="0" borderId="0" xfId="2" applyFont="1" applyFill="1" applyProtection="1"/>
    <xf numFmtId="0" fontId="3" fillId="0" borderId="0" xfId="2" applyFill="1"/>
    <xf numFmtId="43" fontId="11" fillId="0" borderId="53" xfId="1" applyFont="1" applyBorder="1" applyProtection="1"/>
    <xf numFmtId="0" fontId="8" fillId="0" borderId="76" xfId="0" applyFont="1" applyBorder="1" applyAlignment="1" applyProtection="1">
      <alignment horizontal="center"/>
    </xf>
    <xf numFmtId="0" fontId="8" fillId="0" borderId="5" xfId="0" applyFont="1" applyBorder="1"/>
    <xf numFmtId="0" fontId="8" fillId="0" borderId="6" xfId="0" applyFont="1" applyBorder="1"/>
    <xf numFmtId="43" fontId="20" fillId="0" borderId="16" xfId="0" applyNumberFormat="1" applyFont="1" applyFill="1" applyBorder="1"/>
    <xf numFmtId="43" fontId="8" fillId="0" borderId="64" xfId="0" applyNumberFormat="1" applyFont="1" applyBorder="1"/>
    <xf numFmtId="43" fontId="8" fillId="0" borderId="100" xfId="0" applyNumberFormat="1" applyFont="1" applyBorder="1"/>
    <xf numFmtId="43" fontId="0" fillId="0" borderId="0" xfId="1" applyFont="1" applyFill="1" applyBorder="1"/>
    <xf numFmtId="0" fontId="8" fillId="0" borderId="12" xfId="4" applyNumberFormat="1" applyFont="1" applyBorder="1" applyAlignment="1">
      <alignment horizontal="center"/>
    </xf>
    <xf numFmtId="0" fontId="8" fillId="0" borderId="2" xfId="0" applyFont="1" applyBorder="1" applyAlignment="1">
      <alignment horizontal="justify" vertical="top" wrapText="1"/>
    </xf>
    <xf numFmtId="43" fontId="8" fillId="0" borderId="0" xfId="1" applyNumberFormat="1" applyFont="1" applyFill="1" applyBorder="1" applyAlignment="1">
      <alignment horizontal="center"/>
    </xf>
    <xf numFmtId="0" fontId="49" fillId="0" borderId="16" xfId="0" applyFont="1" applyFill="1" applyBorder="1" applyAlignment="1">
      <alignment horizontal="left"/>
    </xf>
    <xf numFmtId="43" fontId="8" fillId="0" borderId="33" xfId="16" applyFont="1" applyFill="1" applyBorder="1" applyProtection="1"/>
    <xf numFmtId="43" fontId="8" fillId="0" borderId="0" xfId="16" applyFont="1" applyFill="1" applyBorder="1" applyProtection="1"/>
    <xf numFmtId="43" fontId="8" fillId="0" borderId="34" xfId="16" applyFont="1" applyBorder="1"/>
    <xf numFmtId="0" fontId="8" fillId="0" borderId="12" xfId="0" applyFont="1" applyFill="1" applyBorder="1" applyAlignment="1" applyProtection="1">
      <alignment vertical="center"/>
    </xf>
    <xf numFmtId="0" fontId="8" fillId="0" borderId="18" xfId="0" applyFont="1" applyFill="1" applyBorder="1" applyAlignment="1" applyProtection="1">
      <alignment vertical="center"/>
    </xf>
    <xf numFmtId="0" fontId="8" fillId="10" borderId="9" xfId="0" applyFont="1" applyFill="1" applyBorder="1" applyAlignment="1" applyProtection="1">
      <alignment horizontal="left" vertical="center"/>
    </xf>
    <xf numFmtId="170" fontId="8" fillId="10" borderId="16" xfId="0" applyNumberFormat="1" applyFont="1" applyFill="1" applyBorder="1" applyAlignment="1" applyProtection="1">
      <alignment horizontal="left" vertical="center"/>
    </xf>
    <xf numFmtId="170" fontId="8" fillId="10" borderId="13" xfId="0" applyNumberFormat="1" applyFont="1" applyFill="1" applyBorder="1" applyAlignment="1" applyProtection="1">
      <alignment horizontal="left" vertical="center"/>
    </xf>
    <xf numFmtId="170" fontId="8" fillId="0" borderId="0" xfId="0" applyNumberFormat="1" applyFont="1" applyAlignment="1" applyProtection="1">
      <alignment horizontal="left" vertical="center"/>
    </xf>
    <xf numFmtId="170" fontId="8" fillId="10" borderId="9" xfId="0" applyNumberFormat="1" applyFont="1" applyFill="1" applyBorder="1" applyAlignment="1" applyProtection="1">
      <alignment horizontal="left" vertical="center"/>
    </xf>
    <xf numFmtId="179" fontId="8" fillId="10" borderId="16" xfId="15" applyNumberFormat="1" applyFont="1" applyFill="1" applyBorder="1" applyAlignment="1">
      <alignment horizontal="left" vertical="center" wrapText="1"/>
    </xf>
    <xf numFmtId="179" fontId="8" fillId="10" borderId="16" xfId="15" applyNumberFormat="1" applyFont="1" applyFill="1" applyBorder="1" applyAlignment="1" applyProtection="1">
      <alignment horizontal="left" vertical="center" wrapText="1"/>
    </xf>
    <xf numFmtId="170" fontId="8" fillId="10" borderId="16" xfId="0" applyNumberFormat="1" applyFont="1" applyFill="1" applyBorder="1" applyAlignment="1" applyProtection="1">
      <alignment horizontal="left"/>
    </xf>
    <xf numFmtId="170" fontId="17" fillId="10" borderId="9" xfId="0" applyNumberFormat="1" applyFont="1" applyFill="1" applyBorder="1" applyAlignment="1">
      <alignment horizontal="left" vertical="center"/>
    </xf>
    <xf numFmtId="170" fontId="8" fillId="10" borderId="16" xfId="0" applyNumberFormat="1" applyFont="1" applyFill="1" applyBorder="1" applyAlignment="1">
      <alignment horizontal="left" vertical="center" wrapText="1"/>
    </xf>
    <xf numFmtId="170" fontId="17" fillId="10" borderId="16" xfId="0" applyNumberFormat="1" applyFont="1" applyFill="1" applyBorder="1" applyAlignment="1">
      <alignment horizontal="left" vertical="center"/>
    </xf>
    <xf numFmtId="170" fontId="17" fillId="10" borderId="13" xfId="0" applyNumberFormat="1" applyFont="1" applyFill="1" applyBorder="1" applyAlignment="1">
      <alignment horizontal="left" vertical="center"/>
    </xf>
    <xf numFmtId="170" fontId="17" fillId="0" borderId="0" xfId="0" applyNumberFormat="1" applyFont="1" applyFill="1" applyBorder="1" applyAlignment="1">
      <alignment horizontal="left" vertical="center"/>
    </xf>
    <xf numFmtId="170" fontId="8" fillId="10" borderId="9" xfId="0" applyNumberFormat="1" applyFont="1" applyFill="1" applyBorder="1" applyAlignment="1">
      <alignment horizontal="left"/>
    </xf>
    <xf numFmtId="170" fontId="8" fillId="10" borderId="13" xfId="0" applyNumberFormat="1" applyFont="1" applyFill="1" applyBorder="1" applyAlignment="1">
      <alignment horizontal="left" vertical="center" wrapText="1"/>
    </xf>
    <xf numFmtId="43" fontId="50" fillId="0" borderId="14" xfId="6" applyNumberFormat="1" applyFont="1" applyBorder="1" applyAlignment="1" applyProtection="1">
      <alignment horizontal="center" vertical="center"/>
    </xf>
    <xf numFmtId="43" fontId="50" fillId="0" borderId="15" xfId="7" applyFont="1" applyBorder="1" applyAlignment="1" applyProtection="1">
      <alignment vertical="center"/>
    </xf>
    <xf numFmtId="43" fontId="50" fillId="0" borderId="11" xfId="7" applyFont="1" applyBorder="1" applyAlignment="1" applyProtection="1">
      <alignment horizontal="center" vertical="center"/>
    </xf>
    <xf numFmtId="14" fontId="8" fillId="0" borderId="67" xfId="0" applyNumberFormat="1" applyFont="1" applyBorder="1" applyAlignment="1" applyProtection="1">
      <alignment horizontal="center" wrapText="1"/>
    </xf>
    <xf numFmtId="0" fontId="8" fillId="0" borderId="67" xfId="0" applyFont="1" applyBorder="1" applyAlignment="1" applyProtection="1">
      <alignment vertical="center"/>
    </xf>
    <xf numFmtId="169" fontId="8" fillId="0" borderId="70" xfId="1" applyNumberFormat="1" applyFont="1" applyBorder="1" applyProtection="1"/>
    <xf numFmtId="43" fontId="8" fillId="0" borderId="70" xfId="1" applyFont="1" applyBorder="1" applyProtection="1"/>
    <xf numFmtId="0" fontId="53" fillId="0" borderId="0" xfId="0" applyFont="1"/>
    <xf numFmtId="0" fontId="53" fillId="0" borderId="10" xfId="0" applyFont="1" applyBorder="1" applyAlignment="1">
      <alignment horizontal="right"/>
    </xf>
    <xf numFmtId="0" fontId="53" fillId="0" borderId="10" xfId="0" applyFont="1" applyBorder="1"/>
    <xf numFmtId="40" fontId="46" fillId="0" borderId="0" xfId="2" applyNumberFormat="1" applyFont="1" applyFill="1" applyBorder="1" applyAlignment="1" applyProtection="1">
      <alignment horizontal="left" vertical="center"/>
    </xf>
    <xf numFmtId="40" fontId="38" fillId="0" borderId="0" xfId="2" applyNumberFormat="1" applyFont="1" applyFill="1" applyBorder="1" applyAlignment="1" applyProtection="1">
      <alignment horizontal="left" vertical="center"/>
    </xf>
    <xf numFmtId="0" fontId="47" fillId="0" borderId="0" xfId="0" applyFont="1" applyFill="1" applyProtection="1"/>
    <xf numFmtId="0" fontId="3" fillId="0" borderId="0" xfId="0" applyFont="1" applyFill="1" applyBorder="1" applyProtection="1"/>
    <xf numFmtId="40" fontId="7" fillId="0" borderId="0" xfId="8" applyNumberFormat="1" applyFont="1" applyFill="1" applyBorder="1" applyAlignment="1" applyProtection="1">
      <alignment horizontal="lef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protection locked="0"/>
    </xf>
    <xf numFmtId="40" fontId="7" fillId="0" borderId="0" xfId="2" quotePrefix="1" applyNumberFormat="1" applyFont="1" applyFill="1" applyBorder="1" applyAlignment="1" applyProtection="1">
      <alignment vertical="center"/>
    </xf>
    <xf numFmtId="40" fontId="7" fillId="0" borderId="2" xfId="8" applyNumberFormat="1" applyFont="1" applyFill="1" applyBorder="1" applyAlignment="1" applyProtection="1">
      <alignment vertical="center"/>
    </xf>
    <xf numFmtId="0" fontId="6" fillId="0" borderId="0" xfId="2" applyFont="1" applyFill="1" applyBorder="1" applyAlignment="1" applyProtection="1">
      <alignment horizontal="left" vertical="center"/>
    </xf>
    <xf numFmtId="43" fontId="3" fillId="0" borderId="15" xfId="9" applyFont="1" applyFill="1" applyBorder="1" applyAlignment="1" applyProtection="1">
      <alignment horizontal="right" vertical="center"/>
    </xf>
    <xf numFmtId="40" fontId="7" fillId="0" borderId="0" xfId="0" applyNumberFormat="1" applyFont="1" applyFill="1" applyBorder="1" applyAlignment="1">
      <alignment vertical="center"/>
    </xf>
    <xf numFmtId="40" fontId="7" fillId="0" borderId="15" xfId="2" applyNumberFormat="1" applyFont="1" applyFill="1" applyBorder="1" applyAlignment="1" applyProtection="1">
      <alignment vertical="center" wrapText="1"/>
    </xf>
    <xf numFmtId="40" fontId="7" fillId="0" borderId="2" xfId="2" applyNumberFormat="1" applyFont="1" applyFill="1" applyBorder="1"/>
    <xf numFmtId="40" fontId="7" fillId="0" borderId="0" xfId="8" applyNumberFormat="1" applyFont="1" applyFill="1" applyBorder="1" applyAlignment="1" applyProtection="1">
      <alignment vertical="top" wrapText="1"/>
    </xf>
    <xf numFmtId="40" fontId="25" fillId="0" borderId="0" xfId="2" applyNumberFormat="1" applyFont="1" applyFill="1" applyBorder="1" applyAlignment="1" applyProtection="1">
      <alignment vertical="center"/>
    </xf>
    <xf numFmtId="40" fontId="7" fillId="0" borderId="15" xfId="2" applyNumberFormat="1" applyFont="1" applyFill="1" applyBorder="1" applyAlignment="1" applyProtection="1">
      <alignment vertical="center"/>
    </xf>
    <xf numFmtId="179" fontId="48" fillId="0" borderId="15" xfId="2" applyNumberFormat="1" applyFont="1" applyFill="1" applyBorder="1" applyAlignment="1" applyProtection="1">
      <alignment horizontal="center" vertical="center"/>
    </xf>
    <xf numFmtId="40" fontId="7" fillId="0" borderId="15" xfId="2" applyNumberFormat="1" applyFont="1" applyFill="1" applyBorder="1" applyAlignment="1" applyProtection="1">
      <alignment horizontal="center" vertical="center"/>
    </xf>
    <xf numFmtId="40" fontId="7" fillId="0" borderId="15" xfId="2" applyNumberFormat="1" applyFont="1" applyFill="1" applyBorder="1" applyAlignment="1" applyProtection="1">
      <alignment horizontal="right" vertical="center"/>
    </xf>
    <xf numFmtId="40" fontId="24" fillId="0" borderId="2" xfId="2" applyNumberFormat="1" applyFont="1" applyFill="1" applyBorder="1" applyProtection="1"/>
    <xf numFmtId="40" fontId="7" fillId="0" borderId="0" xfId="2" applyNumberFormat="1" applyFont="1" applyFill="1" applyBorder="1" applyAlignment="1" applyProtection="1">
      <alignment horizontal="center" wrapText="1"/>
    </xf>
    <xf numFmtId="40" fontId="27" fillId="0" borderId="0" xfId="2" applyNumberFormat="1" applyFont="1" applyFill="1" applyBorder="1" applyAlignment="1">
      <alignment vertical="center" wrapText="1"/>
    </xf>
    <xf numFmtId="0" fontId="55" fillId="0" borderId="0" xfId="0" applyFont="1" applyAlignment="1" applyProtection="1">
      <alignment horizontal="center" vertical="top"/>
    </xf>
    <xf numFmtId="0" fontId="55" fillId="0" borderId="0" xfId="0" applyFont="1" applyAlignment="1" applyProtection="1">
      <alignment vertical="top"/>
    </xf>
    <xf numFmtId="0" fontId="55" fillId="0" borderId="51" xfId="4" applyNumberFormat="1" applyFont="1" applyBorder="1" applyAlignment="1">
      <alignment horizontal="center" vertical="top"/>
    </xf>
    <xf numFmtId="0" fontId="55" fillId="0" borderId="52" xfId="4" applyNumberFormat="1" applyFont="1" applyBorder="1" applyAlignment="1">
      <alignment horizontal="center" vertical="top"/>
    </xf>
    <xf numFmtId="0" fontId="56" fillId="0" borderId="56" xfId="0" applyFont="1" applyBorder="1" applyAlignment="1">
      <alignment horizontal="center" vertical="top"/>
    </xf>
    <xf numFmtId="0" fontId="54" fillId="0" borderId="56" xfId="0" applyFont="1" applyFill="1" applyBorder="1" applyAlignment="1">
      <alignment horizontal="left" vertical="top"/>
    </xf>
    <xf numFmtId="0" fontId="55" fillId="0" borderId="16" xfId="23" applyFont="1" applyBorder="1" applyAlignment="1">
      <alignment vertical="top" wrapText="1"/>
    </xf>
    <xf numFmtId="0" fontId="57" fillId="0" borderId="0" xfId="23" applyFont="1" applyBorder="1" applyAlignment="1">
      <alignment vertical="top"/>
    </xf>
    <xf numFmtId="0" fontId="55" fillId="0" borderId="76" xfId="0" applyFont="1" applyFill="1" applyBorder="1" applyAlignment="1">
      <alignment horizontal="center" vertical="top"/>
    </xf>
    <xf numFmtId="0" fontId="54" fillId="0" borderId="20" xfId="0" applyFont="1" applyFill="1" applyBorder="1" applyAlignment="1">
      <alignment horizontal="left" vertical="top"/>
    </xf>
    <xf numFmtId="0" fontId="55" fillId="0" borderId="0" xfId="0" applyFont="1" applyBorder="1" applyAlignment="1" applyProtection="1">
      <alignment horizontal="center" vertical="top"/>
    </xf>
    <xf numFmtId="0" fontId="55" fillId="0" borderId="0" xfId="0" applyNumberFormat="1" applyFont="1" applyBorder="1" applyAlignment="1">
      <alignment vertical="top"/>
    </xf>
    <xf numFmtId="0" fontId="55" fillId="0" borderId="0" xfId="0" applyFont="1" applyBorder="1" applyAlignment="1" applyProtection="1">
      <alignment vertical="top"/>
    </xf>
    <xf numFmtId="0" fontId="56" fillId="0" borderId="0" xfId="0" applyNumberFormat="1" applyFont="1" applyBorder="1" applyAlignment="1" applyProtection="1">
      <alignment vertical="top"/>
    </xf>
    <xf numFmtId="0" fontId="55" fillId="0" borderId="0" xfId="0" applyFont="1" applyBorder="1" applyAlignment="1" applyProtection="1">
      <alignment vertical="top" wrapText="1"/>
    </xf>
    <xf numFmtId="0" fontId="54" fillId="0" borderId="0" xfId="0" applyFont="1" applyBorder="1" applyAlignment="1" applyProtection="1">
      <alignment horizontal="center" vertical="top"/>
    </xf>
    <xf numFmtId="0" fontId="55" fillId="0" borderId="56" xfId="0" applyFont="1" applyFill="1" applyBorder="1" applyAlignment="1">
      <alignment horizontal="center" vertical="top"/>
    </xf>
    <xf numFmtId="43" fontId="55" fillId="0" borderId="56" xfId="1" applyNumberFormat="1" applyFont="1" applyFill="1" applyBorder="1" applyAlignment="1">
      <alignment horizontal="center" vertical="top"/>
    </xf>
    <xf numFmtId="171" fontId="55" fillId="0" borderId="56" xfId="1" applyNumberFormat="1" applyFont="1" applyFill="1" applyBorder="1" applyAlignment="1">
      <alignment horizontal="center" vertical="top"/>
    </xf>
    <xf numFmtId="43" fontId="55" fillId="0" borderId="2" xfId="1" applyFont="1" applyFill="1" applyBorder="1" applyAlignment="1">
      <alignment horizontal="center" vertical="top"/>
    </xf>
    <xf numFmtId="43" fontId="55" fillId="0" borderId="33" xfId="1" applyFont="1" applyFill="1" applyBorder="1" applyAlignment="1" applyProtection="1">
      <alignment horizontal="center" vertical="top"/>
    </xf>
    <xf numFmtId="171" fontId="58" fillId="0" borderId="12" xfId="1" applyNumberFormat="1" applyFont="1" applyBorder="1" applyAlignment="1" applyProtection="1">
      <alignment horizontal="right" vertical="top"/>
    </xf>
    <xf numFmtId="43" fontId="55" fillId="0" borderId="59" xfId="1" applyFont="1" applyBorder="1" applyAlignment="1" applyProtection="1">
      <alignment horizontal="right" vertical="top"/>
    </xf>
    <xf numFmtId="43" fontId="55" fillId="0" borderId="16" xfId="24" applyNumberFormat="1" applyFont="1" applyFill="1" applyBorder="1" applyAlignment="1">
      <alignment horizontal="center" vertical="top" wrapText="1"/>
    </xf>
    <xf numFmtId="171" fontId="55" fillId="0" borderId="16" xfId="1" applyNumberFormat="1" applyFont="1" applyFill="1" applyBorder="1" applyAlignment="1">
      <alignment horizontal="center" vertical="top"/>
    </xf>
    <xf numFmtId="0" fontId="55" fillId="0" borderId="33" xfId="1" applyNumberFormat="1" applyFont="1" applyFill="1" applyBorder="1" applyAlignment="1" applyProtection="1">
      <alignment horizontal="center" vertical="top"/>
    </xf>
    <xf numFmtId="171" fontId="58" fillId="0" borderId="0" xfId="1" applyNumberFormat="1" applyFont="1" applyFill="1" applyBorder="1" applyAlignment="1" applyProtection="1">
      <alignment horizontal="right" vertical="top"/>
    </xf>
    <xf numFmtId="171" fontId="58" fillId="0" borderId="0" xfId="1" applyNumberFormat="1" applyFont="1" applyFill="1" applyBorder="1" applyAlignment="1">
      <alignment horizontal="right" vertical="top"/>
    </xf>
    <xf numFmtId="171" fontId="58" fillId="0" borderId="0" xfId="1" applyNumberFormat="1" applyFont="1" applyFill="1" applyBorder="1" applyAlignment="1">
      <alignment vertical="top"/>
    </xf>
    <xf numFmtId="43" fontId="55" fillId="0" borderId="59" xfId="1" applyFont="1" applyFill="1" applyBorder="1" applyAlignment="1" applyProtection="1">
      <alignment horizontal="right" vertical="top"/>
    </xf>
    <xf numFmtId="43" fontId="55" fillId="0" borderId="16" xfId="1" applyNumberFormat="1" applyFont="1" applyFill="1" applyBorder="1" applyAlignment="1">
      <alignment horizontal="center" vertical="top"/>
    </xf>
    <xf numFmtId="43" fontId="59" fillId="0" borderId="16" xfId="1" applyNumberFormat="1" applyFont="1" applyFill="1" applyBorder="1" applyAlignment="1">
      <alignment horizontal="center" vertical="top"/>
    </xf>
    <xf numFmtId="43" fontId="60" fillId="0" borderId="16" xfId="1" applyNumberFormat="1" applyFont="1" applyFill="1" applyBorder="1" applyAlignment="1">
      <alignment horizontal="center" vertical="top"/>
    </xf>
    <xf numFmtId="171" fontId="60" fillId="0" borderId="16" xfId="1" applyNumberFormat="1" applyFont="1" applyFill="1" applyBorder="1" applyAlignment="1">
      <alignment horizontal="center" vertical="top"/>
    </xf>
    <xf numFmtId="39" fontId="55" fillId="0" borderId="33" xfId="1" applyNumberFormat="1" applyFont="1" applyFill="1" applyBorder="1" applyAlignment="1" applyProtection="1">
      <alignment horizontal="center" vertical="top"/>
    </xf>
    <xf numFmtId="171" fontId="58" fillId="0" borderId="12" xfId="1" applyNumberFormat="1" applyFont="1" applyFill="1" applyBorder="1" applyAlignment="1">
      <alignment vertical="top"/>
    </xf>
    <xf numFmtId="39" fontId="55" fillId="0" borderId="33" xfId="1" applyNumberFormat="1" applyFont="1" applyFill="1" applyBorder="1" applyAlignment="1" applyProtection="1">
      <alignment horizontal="right" vertical="top"/>
    </xf>
    <xf numFmtId="171" fontId="59" fillId="0" borderId="16" xfId="1" applyNumberFormat="1" applyFont="1" applyFill="1" applyBorder="1" applyAlignment="1">
      <alignment horizontal="center" vertical="top"/>
    </xf>
    <xf numFmtId="0" fontId="55" fillId="0" borderId="16" xfId="23" applyFont="1" applyBorder="1" applyAlignment="1">
      <alignment horizontal="center" vertical="top" wrapText="1"/>
    </xf>
    <xf numFmtId="2" fontId="55" fillId="0" borderId="33" xfId="1" applyNumberFormat="1" applyFont="1" applyFill="1" applyBorder="1" applyAlignment="1" applyProtection="1">
      <alignment horizontal="center" vertical="top"/>
    </xf>
    <xf numFmtId="0" fontId="55" fillId="0" borderId="32" xfId="23" applyFont="1" applyFill="1" applyBorder="1" applyAlignment="1">
      <alignment horizontal="center" vertical="top" wrapText="1"/>
    </xf>
    <xf numFmtId="0" fontId="61" fillId="0" borderId="16" xfId="23" applyFont="1" applyFill="1" applyBorder="1" applyAlignment="1">
      <alignment horizontal="left" vertical="top" wrapText="1"/>
    </xf>
    <xf numFmtId="0" fontId="55" fillId="0" borderId="16" xfId="23" applyFont="1" applyFill="1" applyBorder="1" applyAlignment="1">
      <alignment horizontal="center" wrapText="1"/>
    </xf>
    <xf numFmtId="0" fontId="55" fillId="0" borderId="16" xfId="23" applyFont="1" applyFill="1" applyBorder="1" applyAlignment="1">
      <alignment horizontal="left" vertical="top" wrapText="1"/>
    </xf>
    <xf numFmtId="0" fontId="55" fillId="0" borderId="16" xfId="23" applyFont="1" applyFill="1" applyBorder="1" applyAlignment="1">
      <alignment horizontal="left" vertical="center" wrapText="1"/>
    </xf>
    <xf numFmtId="0" fontId="55" fillId="0" borderId="32" xfId="23" applyFont="1" applyFill="1" applyBorder="1" applyAlignment="1">
      <alignment horizontal="center" vertical="center" wrapText="1"/>
    </xf>
    <xf numFmtId="0" fontId="55" fillId="0" borderId="16" xfId="23" applyFont="1" applyFill="1" applyBorder="1" applyAlignment="1">
      <alignment horizontal="center" vertical="top" wrapText="1"/>
    </xf>
    <xf numFmtId="0" fontId="59" fillId="0" borderId="32" xfId="0" applyFont="1" applyBorder="1" applyAlignment="1">
      <alignment horizontal="center" vertical="center"/>
    </xf>
    <xf numFmtId="0" fontId="55" fillId="0" borderId="16" xfId="25" applyFont="1" applyBorder="1" applyAlignment="1">
      <alignment vertical="center"/>
    </xf>
    <xf numFmtId="0" fontId="55" fillId="0" borderId="16" xfId="25" applyFont="1" applyFill="1" applyBorder="1" applyAlignment="1">
      <alignment horizontal="center" vertical="center"/>
    </xf>
    <xf numFmtId="0" fontId="56" fillId="0" borderId="16" xfId="23" applyFont="1" applyFill="1" applyBorder="1" applyAlignment="1">
      <alignment horizontal="left" vertical="top" wrapText="1"/>
    </xf>
    <xf numFmtId="0" fontId="55" fillId="0" borderId="16" xfId="23" applyFont="1" applyBorder="1" applyAlignment="1">
      <alignment horizontal="center" wrapText="1"/>
    </xf>
    <xf numFmtId="0" fontId="55" fillId="0" borderId="13" xfId="23" applyFont="1" applyFill="1" applyBorder="1" applyAlignment="1">
      <alignment horizontal="left" vertical="top" wrapText="1"/>
    </xf>
    <xf numFmtId="0" fontId="59" fillId="0" borderId="16" xfId="0" applyFont="1" applyBorder="1" applyAlignment="1">
      <alignment vertical="center"/>
    </xf>
    <xf numFmtId="43" fontId="55" fillId="0" borderId="0" xfId="1" applyNumberFormat="1" applyFont="1" applyAlignment="1" applyProtection="1">
      <alignment horizontal="center" vertical="top"/>
    </xf>
    <xf numFmtId="171" fontId="55" fillId="0" borderId="0" xfId="1" applyNumberFormat="1" applyFont="1" applyAlignment="1" applyProtection="1">
      <alignment horizontal="center" vertical="top"/>
    </xf>
    <xf numFmtId="43" fontId="55" fillId="0" borderId="0" xfId="1" applyFont="1" applyAlignment="1" applyProtection="1">
      <alignment horizontal="center" vertical="top"/>
    </xf>
    <xf numFmtId="37" fontId="55" fillId="0" borderId="0" xfId="0" applyNumberFormat="1" applyFont="1" applyFill="1" applyAlignment="1" applyProtection="1">
      <alignment horizontal="center" vertical="top"/>
    </xf>
    <xf numFmtId="171" fontId="58" fillId="0" borderId="0" xfId="1" applyNumberFormat="1" applyFont="1" applyAlignment="1" applyProtection="1">
      <alignment vertical="top"/>
    </xf>
    <xf numFmtId="0" fontId="55" fillId="0" borderId="0" xfId="0" applyFont="1" applyFill="1" applyAlignment="1" applyProtection="1">
      <alignment vertical="top"/>
    </xf>
    <xf numFmtId="0" fontId="55" fillId="0" borderId="0" xfId="0" applyFont="1" applyFill="1" applyBorder="1" applyAlignment="1" applyProtection="1">
      <alignment vertical="top"/>
    </xf>
    <xf numFmtId="0" fontId="62" fillId="0" borderId="0" xfId="0" applyFont="1" applyFill="1" applyBorder="1" applyAlignment="1" applyProtection="1">
      <alignment horizontal="center" vertical="top"/>
    </xf>
    <xf numFmtId="0" fontId="55" fillId="0" borderId="52" xfId="0" applyFont="1" applyBorder="1" applyAlignment="1" applyProtection="1">
      <alignment horizontal="center" vertical="top"/>
    </xf>
    <xf numFmtId="43" fontId="55" fillId="0" borderId="52" xfId="1" applyNumberFormat="1" applyFont="1" applyBorder="1" applyAlignment="1">
      <alignment horizontal="center" vertical="top"/>
    </xf>
    <xf numFmtId="171" fontId="55" fillId="0" borderId="20" xfId="1" applyNumberFormat="1" applyFont="1" applyBorder="1" applyAlignment="1">
      <alignment horizontal="center" vertical="top"/>
    </xf>
    <xf numFmtId="43" fontId="55" fillId="0" borderId="53" xfId="1" applyFont="1" applyBorder="1" applyAlignment="1">
      <alignment horizontal="center" vertical="top"/>
    </xf>
    <xf numFmtId="43" fontId="55" fillId="11" borderId="104" xfId="1" applyFont="1" applyFill="1" applyBorder="1" applyAlignment="1">
      <alignment horizontal="center" vertical="top"/>
    </xf>
    <xf numFmtId="171" fontId="58" fillId="11" borderId="20" xfId="1" applyNumberFormat="1" applyFont="1" applyFill="1" applyBorder="1" applyAlignment="1">
      <alignment horizontal="center" vertical="top"/>
    </xf>
    <xf numFmtId="0" fontId="55" fillId="11" borderId="54" xfId="0" applyFont="1" applyFill="1" applyBorder="1" applyAlignment="1">
      <alignment horizontal="center" vertical="top"/>
    </xf>
    <xf numFmtId="0" fontId="55" fillId="0" borderId="0" xfId="0" applyFont="1" applyAlignment="1" applyProtection="1">
      <alignment horizontal="center" vertical="top" wrapText="1"/>
    </xf>
    <xf numFmtId="0" fontId="55" fillId="0" borderId="0" xfId="0" applyFont="1" applyBorder="1" applyAlignment="1">
      <alignment horizontal="center" vertical="top"/>
    </xf>
    <xf numFmtId="0" fontId="55" fillId="0" borderId="0" xfId="0" applyFont="1" applyFill="1" applyAlignment="1" applyProtection="1">
      <alignment horizontal="center" vertical="top"/>
    </xf>
    <xf numFmtId="0" fontId="55" fillId="0" borderId="0" xfId="0" applyFont="1" applyFill="1" applyBorder="1" applyAlignment="1" applyProtection="1">
      <alignment horizontal="center" vertical="top"/>
    </xf>
    <xf numFmtId="43" fontId="55" fillId="0" borderId="0" xfId="1" applyFont="1" applyBorder="1" applyAlignment="1" applyProtection="1">
      <alignment horizontal="right" vertical="top"/>
    </xf>
    <xf numFmtId="0" fontId="62" fillId="0" borderId="0" xfId="0" applyFont="1" applyFill="1" applyBorder="1" applyAlignment="1" applyProtection="1">
      <alignment vertical="top"/>
    </xf>
    <xf numFmtId="0" fontId="55" fillId="0" borderId="0" xfId="0" applyNumberFormat="1" applyFont="1" applyFill="1" applyAlignment="1" applyProtection="1">
      <alignment horizontal="center" vertical="top"/>
    </xf>
    <xf numFmtId="43" fontId="62" fillId="0" borderId="0" xfId="1" applyFont="1" applyFill="1" applyBorder="1" applyAlignment="1" applyProtection="1">
      <alignment vertical="top"/>
    </xf>
    <xf numFmtId="43" fontId="55" fillId="0" borderId="0" xfId="1" applyFont="1" applyFill="1" applyBorder="1" applyAlignment="1" applyProtection="1">
      <alignment vertical="top"/>
    </xf>
    <xf numFmtId="43" fontId="55" fillId="0" borderId="0" xfId="0" applyNumberFormat="1" applyFont="1" applyFill="1" applyBorder="1" applyAlignment="1" applyProtection="1">
      <alignment vertical="top"/>
    </xf>
    <xf numFmtId="43" fontId="55" fillId="0" borderId="0" xfId="1" applyFont="1" applyFill="1" applyBorder="1" applyAlignment="1" applyProtection="1">
      <alignment horizontal="right" vertical="top"/>
    </xf>
    <xf numFmtId="43" fontId="55" fillId="0" borderId="0" xfId="1" applyFont="1" applyFill="1" applyBorder="1" applyAlignment="1" applyProtection="1">
      <alignment horizontal="center" vertical="top"/>
    </xf>
    <xf numFmtId="0" fontId="55" fillId="0" borderId="0" xfId="0" applyNumberFormat="1" applyFont="1" applyFill="1" applyBorder="1" applyAlignment="1" applyProtection="1">
      <alignment horizontal="center" vertical="top"/>
    </xf>
    <xf numFmtId="166" fontId="62" fillId="0" borderId="0" xfId="0" applyNumberFormat="1" applyFont="1" applyFill="1" applyBorder="1" applyAlignment="1" applyProtection="1">
      <alignment vertical="top"/>
    </xf>
    <xf numFmtId="166" fontId="62" fillId="0" borderId="0" xfId="0" applyNumberFormat="1" applyFont="1" applyFill="1" applyAlignment="1" applyProtection="1">
      <alignment horizontal="center" vertical="top"/>
    </xf>
    <xf numFmtId="166" fontId="62" fillId="0" borderId="0" xfId="0" applyNumberFormat="1" applyFont="1" applyFill="1" applyAlignment="1" applyProtection="1">
      <alignment vertical="top"/>
    </xf>
    <xf numFmtId="39" fontId="55" fillId="0" borderId="4" xfId="1" applyNumberFormat="1" applyFont="1" applyFill="1" applyBorder="1" applyAlignment="1" applyProtection="1">
      <alignment horizontal="center" vertical="top"/>
    </xf>
    <xf numFmtId="43" fontId="55" fillId="0" borderId="0" xfId="1" applyFont="1" applyFill="1" applyBorder="1" applyAlignment="1">
      <alignment vertical="top"/>
    </xf>
    <xf numFmtId="43" fontId="54" fillId="0" borderId="20" xfId="1" applyFont="1" applyFill="1" applyBorder="1" applyAlignment="1">
      <alignment vertical="top"/>
    </xf>
    <xf numFmtId="43" fontId="55" fillId="0" borderId="20" xfId="0" applyNumberFormat="1" applyFont="1" applyFill="1" applyBorder="1" applyAlignment="1" applyProtection="1">
      <alignment vertical="top"/>
    </xf>
    <xf numFmtId="171" fontId="54" fillId="0" borderId="20" xfId="1" applyNumberFormat="1" applyFont="1" applyFill="1" applyBorder="1" applyAlignment="1" applyProtection="1">
      <alignment horizontal="right" vertical="top"/>
    </xf>
    <xf numFmtId="43" fontId="54" fillId="0" borderId="53" xfId="1" applyFont="1" applyFill="1" applyBorder="1" applyAlignment="1" applyProtection="1">
      <alignment vertical="top"/>
    </xf>
    <xf numFmtId="0" fontId="54" fillId="0" borderId="104" xfId="0" applyFont="1" applyFill="1" applyBorder="1" applyAlignment="1" applyProtection="1">
      <alignment vertical="top"/>
    </xf>
    <xf numFmtId="171" fontId="63" fillId="0" borderId="87" xfId="1" applyNumberFormat="1" applyFont="1" applyFill="1" applyBorder="1" applyAlignment="1" applyProtection="1">
      <alignment horizontal="right" vertical="top"/>
    </xf>
    <xf numFmtId="43" fontId="54" fillId="0" borderId="54" xfId="1" applyFont="1" applyFill="1" applyBorder="1" applyAlignment="1" applyProtection="1">
      <alignment vertical="top"/>
    </xf>
    <xf numFmtId="43" fontId="54" fillId="0" borderId="0" xfId="0" applyNumberFormat="1" applyFont="1" applyFill="1" applyBorder="1" applyAlignment="1" applyProtection="1">
      <alignment vertical="top"/>
    </xf>
    <xf numFmtId="43" fontId="55" fillId="0" borderId="0" xfId="1" applyNumberFormat="1" applyFont="1" applyBorder="1" applyAlignment="1" applyProtection="1">
      <alignment horizontal="center" vertical="top"/>
    </xf>
    <xf numFmtId="171" fontId="55" fillId="0" borderId="0" xfId="1" applyNumberFormat="1" applyFont="1" applyBorder="1" applyAlignment="1" applyProtection="1">
      <alignment horizontal="center" vertical="top"/>
    </xf>
    <xf numFmtId="43" fontId="55" fillId="0" borderId="0" xfId="1" applyFont="1" applyBorder="1" applyAlignment="1" applyProtection="1">
      <alignment horizontal="center" vertical="top"/>
    </xf>
    <xf numFmtId="2" fontId="55" fillId="0" borderId="0" xfId="1" applyNumberFormat="1" applyFont="1" applyFill="1" applyBorder="1" applyAlignment="1">
      <alignment horizontal="center" vertical="top"/>
    </xf>
    <xf numFmtId="171" fontId="63" fillId="0" borderId="0" xfId="1" applyNumberFormat="1" applyFont="1" applyFill="1" applyBorder="1" applyAlignment="1">
      <alignment horizontal="right" vertical="top"/>
    </xf>
    <xf numFmtId="43" fontId="54" fillId="0" borderId="0" xfId="1" applyFont="1" applyFill="1" applyBorder="1" applyAlignment="1">
      <alignment vertical="top"/>
    </xf>
    <xf numFmtId="37" fontId="55" fillId="0" borderId="0" xfId="0" applyNumberFormat="1" applyFont="1" applyBorder="1" applyAlignment="1" applyProtection="1">
      <alignment horizontal="centerContinuous" vertical="top"/>
    </xf>
    <xf numFmtId="0" fontId="55" fillId="0" borderId="0" xfId="0" applyFont="1" applyBorder="1" applyAlignment="1">
      <alignment horizontal="centerContinuous" vertical="top"/>
    </xf>
    <xf numFmtId="2" fontId="55" fillId="0" borderId="0" xfId="0" applyNumberFormat="1" applyFont="1" applyFill="1" applyBorder="1" applyAlignment="1" applyProtection="1">
      <alignment horizontal="center" vertical="top"/>
    </xf>
    <xf numFmtId="171" fontId="63" fillId="0" borderId="0" xfId="1" applyNumberFormat="1" applyFont="1" applyBorder="1" applyAlignment="1" applyProtection="1">
      <alignment horizontal="center" vertical="top"/>
    </xf>
    <xf numFmtId="39" fontId="54" fillId="0" borderId="0" xfId="0" applyNumberFormat="1" applyFont="1" applyBorder="1" applyAlignment="1" applyProtection="1">
      <alignment vertical="top"/>
    </xf>
    <xf numFmtId="37" fontId="55" fillId="0" borderId="0" xfId="0" applyNumberFormat="1" applyFont="1" applyBorder="1" applyAlignment="1" applyProtection="1">
      <alignment vertical="top"/>
    </xf>
    <xf numFmtId="43" fontId="55" fillId="9" borderId="0" xfId="1" applyFont="1" applyFill="1" applyAlignment="1" applyProtection="1">
      <alignment vertical="top"/>
    </xf>
    <xf numFmtId="43" fontId="55" fillId="9" borderId="0" xfId="1" applyFont="1" applyFill="1" applyBorder="1" applyAlignment="1" applyProtection="1">
      <alignment horizontal="center" vertical="top"/>
    </xf>
    <xf numFmtId="171" fontId="63" fillId="9" borderId="0" xfId="1" applyNumberFormat="1" applyFont="1" applyFill="1" applyBorder="1" applyAlignment="1" applyProtection="1">
      <alignment horizontal="right" vertical="top"/>
    </xf>
    <xf numFmtId="37" fontId="64" fillId="9" borderId="0" xfId="0" applyNumberFormat="1" applyFont="1" applyFill="1" applyBorder="1" applyAlignment="1" applyProtection="1">
      <alignment vertical="top"/>
    </xf>
    <xf numFmtId="39" fontId="55" fillId="0" borderId="0" xfId="0" applyNumberFormat="1" applyFont="1" applyFill="1" applyBorder="1" applyAlignment="1" applyProtection="1">
      <alignment vertical="top"/>
    </xf>
    <xf numFmtId="171" fontId="63" fillId="0" borderId="0" xfId="1" applyNumberFormat="1" applyFont="1" applyFill="1" applyBorder="1" applyAlignment="1" applyProtection="1">
      <alignment horizontal="center" vertical="top"/>
    </xf>
    <xf numFmtId="37" fontId="64" fillId="0" borderId="0" xfId="0" applyNumberFormat="1" applyFont="1" applyFill="1" applyBorder="1" applyAlignment="1" applyProtection="1">
      <alignment vertical="top"/>
    </xf>
    <xf numFmtId="171" fontId="58" fillId="0" borderId="0" xfId="1" applyNumberFormat="1" applyFont="1" applyFill="1" applyBorder="1" applyAlignment="1" applyProtection="1">
      <alignment horizontal="center" vertical="top"/>
    </xf>
    <xf numFmtId="43" fontId="55" fillId="0" borderId="0" xfId="0" applyNumberFormat="1" applyFont="1" applyFill="1" applyBorder="1" applyAlignment="1" applyProtection="1">
      <alignment horizontal="center" vertical="top"/>
    </xf>
    <xf numFmtId="43" fontId="55" fillId="0" borderId="0" xfId="0" applyNumberFormat="1" applyFont="1" applyBorder="1" applyAlignment="1" applyProtection="1">
      <alignment horizontal="center" vertical="top"/>
    </xf>
    <xf numFmtId="171" fontId="58" fillId="0" borderId="0" xfId="1" applyNumberFormat="1" applyFont="1" applyBorder="1" applyAlignment="1" applyProtection="1">
      <alignment horizontal="center" vertical="top"/>
    </xf>
    <xf numFmtId="43" fontId="54" fillId="0" borderId="0" xfId="1" applyNumberFormat="1" applyFont="1" applyBorder="1" applyAlignment="1" applyProtection="1">
      <alignment horizontal="center" vertical="top"/>
    </xf>
    <xf numFmtId="171" fontId="54" fillId="0" borderId="0" xfId="1" applyNumberFormat="1" applyFont="1" applyBorder="1" applyAlignment="1" applyProtection="1">
      <alignment horizontal="center" vertical="top"/>
    </xf>
    <xf numFmtId="43" fontId="54" fillId="0" borderId="0" xfId="1" applyFont="1" applyBorder="1" applyAlignment="1" applyProtection="1">
      <alignment horizontal="center" vertical="top"/>
    </xf>
    <xf numFmtId="2" fontId="55" fillId="0" borderId="0" xfId="1" applyNumberFormat="1" applyFont="1" applyFill="1" applyBorder="1" applyAlignment="1" applyProtection="1">
      <alignment horizontal="center" vertical="top"/>
    </xf>
    <xf numFmtId="43" fontId="55" fillId="0" borderId="0" xfId="1" applyNumberFormat="1" applyFont="1" applyAlignment="1" applyProtection="1">
      <alignment vertical="top"/>
    </xf>
    <xf numFmtId="171" fontId="55" fillId="0" borderId="0" xfId="1" applyNumberFormat="1" applyFont="1" applyAlignment="1" applyProtection="1">
      <alignment vertical="top"/>
    </xf>
    <xf numFmtId="43" fontId="55" fillId="0" borderId="0" xfId="1" applyFont="1" applyAlignment="1" applyProtection="1">
      <alignment vertical="top"/>
    </xf>
    <xf numFmtId="43" fontId="55" fillId="0" borderId="0" xfId="1" applyNumberFormat="1" applyFont="1" applyFill="1" applyBorder="1" applyAlignment="1" applyProtection="1">
      <alignment horizontal="right" vertical="top"/>
    </xf>
    <xf numFmtId="37" fontId="55" fillId="0" borderId="0" xfId="0" applyNumberFormat="1" applyFont="1" applyFill="1" applyBorder="1" applyAlignment="1" applyProtection="1">
      <alignment horizontal="center" vertical="top"/>
    </xf>
    <xf numFmtId="0" fontId="54" fillId="0" borderId="0" xfId="0" applyFont="1" applyFill="1" applyBorder="1" applyAlignment="1" applyProtection="1">
      <alignment horizontal="center" vertical="top"/>
    </xf>
    <xf numFmtId="171" fontId="58" fillId="0" borderId="0" xfId="1" applyNumberFormat="1" applyFont="1" applyAlignment="1" applyProtection="1">
      <alignment horizontal="center" vertical="top"/>
    </xf>
    <xf numFmtId="0" fontId="54" fillId="0" borderId="0" xfId="0" applyFont="1" applyAlignment="1" applyProtection="1">
      <alignment horizontal="left" vertical="center"/>
    </xf>
    <xf numFmtId="0" fontId="54" fillId="0" borderId="0" xfId="0" applyFont="1" applyBorder="1" applyAlignment="1" applyProtection="1">
      <alignment horizontal="left" vertical="center"/>
    </xf>
    <xf numFmtId="0" fontId="55" fillId="0" borderId="0" xfId="0" applyFont="1" applyAlignment="1" applyProtection="1">
      <alignment horizontal="center" vertical="center"/>
    </xf>
    <xf numFmtId="43" fontId="55" fillId="0" borderId="0" xfId="1" applyNumberFormat="1" applyFont="1" applyAlignment="1" applyProtection="1">
      <alignment horizontal="center" vertical="center"/>
    </xf>
    <xf numFmtId="171" fontId="55" fillId="0" borderId="0" xfId="1" applyNumberFormat="1" applyFont="1" applyAlignment="1" applyProtection="1">
      <alignment horizontal="center" vertical="center"/>
    </xf>
    <xf numFmtId="43" fontId="55" fillId="0" borderId="0" xfId="1" applyFont="1" applyAlignment="1" applyProtection="1">
      <alignment horizontal="center" vertical="center"/>
    </xf>
    <xf numFmtId="37" fontId="55" fillId="0" borderId="0" xfId="0" applyNumberFormat="1" applyFont="1" applyFill="1" applyAlignment="1" applyProtection="1">
      <alignment horizontal="center" vertical="center"/>
    </xf>
    <xf numFmtId="171" fontId="58" fillId="0" borderId="0" xfId="1" applyNumberFormat="1" applyFont="1" applyAlignment="1" applyProtection="1">
      <alignment vertical="center"/>
    </xf>
    <xf numFmtId="0" fontId="55" fillId="0" borderId="0" xfId="0" applyFont="1" applyFill="1" applyAlignment="1" applyProtection="1">
      <alignment vertical="center"/>
    </xf>
    <xf numFmtId="0" fontId="55" fillId="0" borderId="0" xfId="0" applyFont="1" applyFill="1" applyBorder="1" applyAlignment="1" applyProtection="1">
      <alignment vertical="center"/>
    </xf>
    <xf numFmtId="0" fontId="55" fillId="0" borderId="0" xfId="0" applyFont="1" applyAlignment="1" applyProtection="1">
      <alignment vertical="center"/>
    </xf>
    <xf numFmtId="0" fontId="54" fillId="0" borderId="0" xfId="0" applyFont="1" applyFill="1" applyAlignment="1" applyProtection="1">
      <alignment vertical="center"/>
    </xf>
    <xf numFmtId="37" fontId="54" fillId="0" borderId="0" xfId="0" applyNumberFormat="1" applyFont="1" applyFill="1" applyAlignment="1" applyProtection="1">
      <alignment horizontal="center" vertical="center"/>
    </xf>
    <xf numFmtId="40" fontId="54" fillId="0" borderId="0" xfId="8" applyNumberFormat="1" applyFont="1" applyFill="1" applyBorder="1" applyAlignment="1" applyProtection="1">
      <alignment vertical="center"/>
    </xf>
    <xf numFmtId="0" fontId="34" fillId="2" borderId="1" xfId="2" applyFont="1" applyFill="1" applyBorder="1" applyAlignment="1" applyProtection="1">
      <alignment horizontal="center" vertical="center" wrapText="1"/>
    </xf>
    <xf numFmtId="0" fontId="34" fillId="2" borderId="11" xfId="2" applyFont="1" applyFill="1" applyBorder="1" applyAlignment="1" applyProtection="1">
      <alignment horizontal="center" vertical="center" wrapText="1"/>
    </xf>
    <xf numFmtId="0" fontId="34" fillId="5" borderId="1" xfId="2" applyFont="1" applyFill="1" applyBorder="1" applyAlignment="1" applyProtection="1">
      <alignment horizontal="center" vertical="center" wrapText="1"/>
    </xf>
    <xf numFmtId="0" fontId="34" fillId="5" borderId="11" xfId="2" applyFont="1" applyFill="1" applyBorder="1" applyAlignment="1" applyProtection="1">
      <alignment horizontal="center" vertical="center" wrapText="1"/>
    </xf>
    <xf numFmtId="40" fontId="7" fillId="0" borderId="1" xfId="8" applyNumberFormat="1" applyFont="1" applyFill="1" applyBorder="1" applyAlignment="1" applyProtection="1">
      <alignment horizontal="left" vertical="center"/>
    </xf>
    <xf numFmtId="40" fontId="7" fillId="0" borderId="11" xfId="8" applyNumberFormat="1" applyFont="1" applyFill="1" applyBorder="1" applyAlignment="1" applyProtection="1">
      <alignment horizontal="left" vertical="center"/>
    </xf>
    <xf numFmtId="0" fontId="44" fillId="0" borderId="9" xfId="2" applyNumberFormat="1" applyFont="1" applyBorder="1" applyAlignment="1" applyProtection="1">
      <alignment horizontal="center" vertical="center" wrapText="1"/>
    </xf>
    <xf numFmtId="0" fontId="44" fillId="0" borderId="13" xfId="2" applyNumberFormat="1" applyFont="1" applyBorder="1" applyAlignment="1" applyProtection="1">
      <alignment horizontal="center" vertical="center" wrapText="1"/>
    </xf>
    <xf numFmtId="43" fontId="8" fillId="0" borderId="20" xfId="0" applyNumberFormat="1" applyFont="1" applyBorder="1" applyAlignment="1">
      <alignment horizontal="center"/>
    </xf>
    <xf numFmtId="0" fontId="8" fillId="0" borderId="50" xfId="0" applyFont="1" applyBorder="1" applyAlignment="1">
      <alignment horizontal="center"/>
    </xf>
    <xf numFmtId="43" fontId="11" fillId="0" borderId="20" xfId="1" applyFont="1" applyBorder="1" applyAlignment="1" applyProtection="1">
      <alignment horizontal="center"/>
    </xf>
    <xf numFmtId="43" fontId="11" fillId="0" borderId="50" xfId="1" applyFont="1" applyBorder="1" applyAlignment="1" applyProtection="1">
      <alignment horizontal="center"/>
    </xf>
    <xf numFmtId="0" fontId="8" fillId="0" borderId="0" xfId="0" applyFont="1" applyBorder="1" applyAlignment="1" applyProtection="1">
      <alignment horizontal="center" vertical="center"/>
    </xf>
    <xf numFmtId="0" fontId="8" fillId="0" borderId="12" xfId="0" applyFont="1" applyBorder="1" applyAlignment="1" applyProtection="1">
      <alignment horizontal="center" vertical="center"/>
    </xf>
    <xf numFmtId="0" fontId="12" fillId="0" borderId="76" xfId="0" applyFont="1" applyBorder="1" applyAlignment="1">
      <alignment horizontal="center" vertical="center"/>
    </xf>
    <xf numFmtId="0" fontId="12" fillId="0" borderId="20" xfId="0" applyFont="1" applyBorder="1" applyAlignment="1">
      <alignment horizontal="center" vertical="center"/>
    </xf>
    <xf numFmtId="0" fontId="12" fillId="0" borderId="84" xfId="0" applyFont="1" applyBorder="1" applyAlignment="1">
      <alignment horizontal="center" vertical="center"/>
    </xf>
    <xf numFmtId="43" fontId="11" fillId="0" borderId="86" xfId="1" applyFont="1" applyBorder="1" applyAlignment="1" applyProtection="1">
      <alignment horizontal="center" vertical="center"/>
    </xf>
    <xf numFmtId="0" fontId="8" fillId="0" borderId="20" xfId="0" applyFont="1" applyBorder="1" applyAlignment="1">
      <alignment horizontal="center" vertical="center"/>
    </xf>
    <xf numFmtId="0" fontId="8" fillId="0" borderId="84" xfId="0" applyFont="1" applyBorder="1" applyAlignment="1">
      <alignment horizontal="center" vertical="center"/>
    </xf>
    <xf numFmtId="43" fontId="8" fillId="0" borderId="0" xfId="16" applyFont="1" applyBorder="1" applyAlignment="1" applyProtection="1">
      <alignment horizontal="center" vertical="center"/>
    </xf>
    <xf numFmtId="43" fontId="8" fillId="0" borderId="12" xfId="16" applyFont="1" applyBorder="1" applyAlignment="1" applyProtection="1">
      <alignment horizontal="center" vertical="center"/>
    </xf>
  </cellXfs>
  <cellStyles count="26">
    <cellStyle name="Comma" xfId="1" builtinId="3"/>
    <cellStyle name="Comma 15" xfId="24"/>
    <cellStyle name="Comma 2" xfId="10"/>
    <cellStyle name="Comma 2 2" xfId="7"/>
    <cellStyle name="Comma 2 3" xfId="21"/>
    <cellStyle name="Comma 3" xfId="9"/>
    <cellStyle name="Comma 3 2" xfId="20"/>
    <cellStyle name="Comma 4" xfId="16"/>
    <cellStyle name="Comma 5" xfId="11"/>
    <cellStyle name="Currency" xfId="15" builtinId="4"/>
    <cellStyle name="Currency 2" xfId="18"/>
    <cellStyle name="Normal" xfId="0" builtinId="0"/>
    <cellStyle name="Normal 2" xfId="17"/>
    <cellStyle name="Normal 2 2" xfId="2"/>
    <cellStyle name="Normal 2 3" xfId="3"/>
    <cellStyle name="Normal 3 2" xfId="8"/>
    <cellStyle name="Normal 4" xfId="12"/>
    <cellStyle name="Normal 6" xfId="13"/>
    <cellStyle name="Normal 6 2" xfId="22"/>
    <cellStyle name="Normal 7" xfId="14"/>
    <cellStyle name="Normal 9" xfId="23"/>
    <cellStyle name="Normal_Bill 9" xfId="4"/>
    <cellStyle name="Normal_Fire_BQ___Cost_20060915" xfId="5"/>
    <cellStyle name="Normal_Sheet1" xfId="25"/>
    <cellStyle name="Percent" xfId="6" builtinId="5"/>
    <cellStyle name="Percent 2" xfId="19"/>
  </cellStyles>
  <dxfs count="0"/>
  <tableStyles count="0" defaultTableStyle="TableStyleMedium9" defaultPivotStyle="PivotStyleLight16"/>
  <colors>
    <mruColors>
      <color rgb="FFE74A39"/>
      <color rgb="FFFF99FF"/>
      <color rgb="FF0070C0"/>
      <color rgb="FFFF00FF"/>
      <color rgb="FF0099CC"/>
      <color rgb="FFCCFF66"/>
      <color rgb="FF666699"/>
      <color rgb="FF009999"/>
      <color rgb="FF09D50E"/>
      <color rgb="FF0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8</xdr:col>
      <xdr:colOff>0</xdr:colOff>
      <xdr:row>28</xdr:row>
      <xdr:rowOff>0</xdr:rowOff>
    </xdr:from>
    <xdr:to>
      <xdr:col>8</xdr:col>
      <xdr:colOff>0</xdr:colOff>
      <xdr:row>28</xdr:row>
      <xdr:rowOff>0</xdr:rowOff>
    </xdr:to>
    <xdr:sp macro="" textlink="">
      <xdr:nvSpPr>
        <xdr:cNvPr id="7113" name="AutoShape 1"/>
        <xdr:cNvSpPr>
          <a:spLocks/>
        </xdr:cNvSpPr>
      </xdr:nvSpPr>
      <xdr:spPr bwMode="auto">
        <a:xfrm>
          <a:off x="8658225" y="475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7114" name="AutoShape 2"/>
        <xdr:cNvSpPr>
          <a:spLocks/>
        </xdr:cNvSpPr>
      </xdr:nvSpPr>
      <xdr:spPr bwMode="auto">
        <a:xfrm>
          <a:off x="8658225" y="475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26</xdr:row>
      <xdr:rowOff>0</xdr:rowOff>
    </xdr:from>
    <xdr:to>
      <xdr:col>8</xdr:col>
      <xdr:colOff>0</xdr:colOff>
      <xdr:row>26</xdr:row>
      <xdr:rowOff>0</xdr:rowOff>
    </xdr:to>
    <xdr:sp macro="" textlink="">
      <xdr:nvSpPr>
        <xdr:cNvPr id="7115" name="AutoShape 1"/>
        <xdr:cNvSpPr>
          <a:spLocks/>
        </xdr:cNvSpPr>
      </xdr:nvSpPr>
      <xdr:spPr bwMode="auto">
        <a:xfrm>
          <a:off x="8658225" y="4429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26</xdr:row>
      <xdr:rowOff>0</xdr:rowOff>
    </xdr:from>
    <xdr:to>
      <xdr:col>8</xdr:col>
      <xdr:colOff>0</xdr:colOff>
      <xdr:row>26</xdr:row>
      <xdr:rowOff>0</xdr:rowOff>
    </xdr:to>
    <xdr:sp macro="" textlink="">
      <xdr:nvSpPr>
        <xdr:cNvPr id="7116" name="AutoShape 2"/>
        <xdr:cNvSpPr>
          <a:spLocks/>
        </xdr:cNvSpPr>
      </xdr:nvSpPr>
      <xdr:spPr bwMode="auto">
        <a:xfrm>
          <a:off x="8658225" y="4429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25</xdr:row>
      <xdr:rowOff>0</xdr:rowOff>
    </xdr:from>
    <xdr:to>
      <xdr:col>8</xdr:col>
      <xdr:colOff>0</xdr:colOff>
      <xdr:row>25</xdr:row>
      <xdr:rowOff>0</xdr:rowOff>
    </xdr:to>
    <xdr:sp macro="" textlink="">
      <xdr:nvSpPr>
        <xdr:cNvPr id="7117" name="AutoShape 1"/>
        <xdr:cNvSpPr>
          <a:spLocks/>
        </xdr:cNvSpPr>
      </xdr:nvSpPr>
      <xdr:spPr bwMode="auto">
        <a:xfrm>
          <a:off x="8658225" y="4267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25</xdr:row>
      <xdr:rowOff>0</xdr:rowOff>
    </xdr:from>
    <xdr:to>
      <xdr:col>8</xdr:col>
      <xdr:colOff>0</xdr:colOff>
      <xdr:row>25</xdr:row>
      <xdr:rowOff>0</xdr:rowOff>
    </xdr:to>
    <xdr:sp macro="" textlink="">
      <xdr:nvSpPr>
        <xdr:cNvPr id="7118" name="AutoShape 2"/>
        <xdr:cNvSpPr>
          <a:spLocks/>
        </xdr:cNvSpPr>
      </xdr:nvSpPr>
      <xdr:spPr bwMode="auto">
        <a:xfrm>
          <a:off x="8658225" y="4267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5"/>
  <sheetViews>
    <sheetView tabSelected="1" zoomScaleNormal="100" workbookViewId="0">
      <selection activeCell="A21" sqref="A21"/>
    </sheetView>
  </sheetViews>
  <sheetFormatPr defaultColWidth="8.85546875" defaultRowHeight="12.75"/>
  <cols>
    <col min="1" max="1" width="13.140625" style="284" customWidth="1"/>
    <col min="2" max="2" width="14.28515625" style="284" customWidth="1"/>
    <col min="3" max="3" width="13.28515625" style="284" customWidth="1"/>
    <col min="4" max="4" width="12.85546875" style="284" customWidth="1"/>
    <col min="5" max="5" width="12.28515625" style="284" bestFit="1" customWidth="1"/>
    <col min="6" max="6" width="12.7109375" style="288" customWidth="1"/>
    <col min="7" max="7" width="13.42578125" style="288" customWidth="1"/>
    <col min="8" max="8" width="13.28515625" style="288" customWidth="1"/>
    <col min="9" max="10" width="11.7109375" style="348" customWidth="1"/>
    <col min="11" max="11" width="10.5703125" style="348" customWidth="1"/>
    <col min="12" max="12" width="11" style="348" customWidth="1"/>
    <col min="13" max="13" width="21.28515625" style="349" hidden="1" customWidth="1"/>
    <col min="14" max="15" width="15.5703125" style="349" hidden="1" customWidth="1"/>
    <col min="16" max="16" width="11.42578125" style="349" customWidth="1"/>
    <col min="17" max="17" width="10.85546875" style="349" customWidth="1"/>
    <col min="18" max="18" width="15" style="349" customWidth="1"/>
    <col min="19" max="21" width="12.42578125" style="349" customWidth="1"/>
    <col min="22" max="16384" width="8.85546875" style="352"/>
  </cols>
  <sheetData>
    <row r="1" spans="1:21" ht="23.25">
      <c r="A1" s="527" t="s">
        <v>139</v>
      </c>
      <c r="B1" s="528"/>
      <c r="C1" s="528"/>
      <c r="D1" s="528"/>
      <c r="E1" s="345"/>
      <c r="F1" s="346"/>
      <c r="G1" s="345"/>
      <c r="H1" s="347" t="s">
        <v>4</v>
      </c>
      <c r="N1" s="350"/>
      <c r="O1" s="350"/>
      <c r="Q1" s="351"/>
      <c r="R1" s="694" t="s">
        <v>65</v>
      </c>
      <c r="S1" s="695"/>
      <c r="T1" s="696" t="s">
        <v>42</v>
      </c>
      <c r="U1" s="697"/>
    </row>
    <row r="2" spans="1:21" ht="7.9" customHeight="1">
      <c r="A2" s="353"/>
      <c r="B2" s="295"/>
      <c r="C2" s="311"/>
      <c r="D2" s="311"/>
      <c r="E2" s="312"/>
      <c r="F2" s="312"/>
      <c r="G2" s="312"/>
      <c r="H2" s="354"/>
      <c r="N2" s="355" t="s">
        <v>41</v>
      </c>
      <c r="O2" s="355" t="s">
        <v>42</v>
      </c>
      <c r="Q2" s="356" t="s">
        <v>44</v>
      </c>
      <c r="R2" s="357" t="s">
        <v>66</v>
      </c>
      <c r="S2" s="357" t="s">
        <v>67</v>
      </c>
      <c r="T2" s="358" t="s">
        <v>66</v>
      </c>
      <c r="U2" s="358" t="s">
        <v>67</v>
      </c>
    </row>
    <row r="3" spans="1:21" ht="15">
      <c r="A3" s="529" t="s">
        <v>172</v>
      </c>
      <c r="B3" s="530"/>
      <c r="C3" s="290"/>
      <c r="D3" s="290"/>
      <c r="E3" s="290"/>
      <c r="F3" s="290" t="s">
        <v>83</v>
      </c>
      <c r="G3" s="531" t="s">
        <v>142</v>
      </c>
      <c r="H3" s="359"/>
      <c r="M3" s="349" t="s">
        <v>40</v>
      </c>
      <c r="N3" s="360"/>
      <c r="O3" s="361">
        <v>242199.80000000002</v>
      </c>
      <c r="Q3" s="362" t="s">
        <v>45</v>
      </c>
      <c r="R3" s="363"/>
      <c r="S3" s="363"/>
      <c r="T3" s="364"/>
      <c r="U3" s="364"/>
    </row>
    <row r="4" spans="1:21">
      <c r="A4" s="532" t="s">
        <v>173</v>
      </c>
      <c r="B4" s="292"/>
      <c r="C4" s="290"/>
      <c r="D4" s="290"/>
      <c r="E4" s="290"/>
      <c r="F4" s="292" t="s">
        <v>84</v>
      </c>
      <c r="G4" s="531" t="s">
        <v>181</v>
      </c>
      <c r="H4" s="354"/>
      <c r="M4" s="349" t="s">
        <v>39</v>
      </c>
      <c r="N4" s="361">
        <f>R24</f>
        <v>0</v>
      </c>
      <c r="O4" s="361">
        <f>T24</f>
        <v>0</v>
      </c>
      <c r="Q4" s="362" t="s">
        <v>46</v>
      </c>
      <c r="R4" s="363"/>
      <c r="S4" s="363"/>
      <c r="T4" s="364"/>
      <c r="U4" s="364"/>
    </row>
    <row r="5" spans="1:21">
      <c r="A5" s="532" t="s">
        <v>174</v>
      </c>
      <c r="B5" s="290"/>
      <c r="C5" s="290"/>
      <c r="D5" s="290"/>
      <c r="E5" s="290"/>
      <c r="F5" s="292" t="s">
        <v>85</v>
      </c>
      <c r="G5" s="533" t="s">
        <v>182</v>
      </c>
      <c r="H5" s="359"/>
      <c r="M5" s="365" t="s">
        <v>43</v>
      </c>
      <c r="N5" s="366">
        <f>S24</f>
        <v>0</v>
      </c>
      <c r="O5" s="366">
        <f>U24</f>
        <v>0</v>
      </c>
      <c r="Q5" s="362" t="s">
        <v>47</v>
      </c>
      <c r="R5" s="363"/>
      <c r="S5" s="363"/>
      <c r="T5" s="364"/>
      <c r="U5" s="364"/>
    </row>
    <row r="6" spans="1:21" ht="13.5" thickBot="1">
      <c r="A6" s="534" t="s">
        <v>175</v>
      </c>
      <c r="B6" s="290"/>
      <c r="C6" s="290"/>
      <c r="D6" s="290"/>
      <c r="E6" s="290"/>
      <c r="F6" s="367" t="s">
        <v>7</v>
      </c>
      <c r="G6" s="367"/>
      <c r="H6" s="330">
        <v>495133.2</v>
      </c>
      <c r="M6" s="368" t="s">
        <v>0</v>
      </c>
      <c r="N6" s="369">
        <f>SUM(N3:N5)</f>
        <v>0</v>
      </c>
      <c r="O6" s="369">
        <f>SUM(O3:O5)</f>
        <v>242199.80000000002</v>
      </c>
      <c r="Q6" s="362" t="s">
        <v>48</v>
      </c>
      <c r="R6" s="363"/>
      <c r="S6" s="363"/>
      <c r="T6" s="364"/>
      <c r="U6" s="364"/>
    </row>
    <row r="7" spans="1:21" ht="13.5" thickTop="1">
      <c r="A7" s="535" t="s">
        <v>176</v>
      </c>
      <c r="B7" s="290"/>
      <c r="C7" s="290" t="s">
        <v>177</v>
      </c>
      <c r="D7" s="290"/>
      <c r="E7" s="290"/>
      <c r="F7" s="367" t="s">
        <v>8</v>
      </c>
      <c r="G7" s="367"/>
      <c r="H7" s="370">
        <f>R24+S24</f>
        <v>0</v>
      </c>
      <c r="N7" s="361"/>
      <c r="O7" s="361"/>
      <c r="Q7" s="362" t="s">
        <v>49</v>
      </c>
      <c r="R7" s="363"/>
      <c r="S7" s="363"/>
      <c r="T7" s="364"/>
      <c r="U7" s="364"/>
    </row>
    <row r="8" spans="1:21">
      <c r="A8" s="536" t="s">
        <v>86</v>
      </c>
      <c r="B8" s="292" t="s">
        <v>178</v>
      </c>
      <c r="C8" s="303"/>
      <c r="D8" s="290"/>
      <c r="E8" s="290"/>
      <c r="F8" s="367" t="s">
        <v>0</v>
      </c>
      <c r="G8" s="367"/>
      <c r="H8" s="330">
        <f>ROUND(+$H$6+$H$7,2)</f>
        <v>495133.2</v>
      </c>
      <c r="M8" s="349" t="s">
        <v>121</v>
      </c>
      <c r="N8" s="361">
        <f>ROUND(N3*5%,2)</f>
        <v>0</v>
      </c>
      <c r="O8" s="361"/>
      <c r="Q8" s="362" t="s">
        <v>50</v>
      </c>
      <c r="R8" s="363"/>
      <c r="S8" s="363"/>
      <c r="T8" s="364"/>
      <c r="U8" s="364"/>
    </row>
    <row r="9" spans="1:21" ht="3.6" customHeight="1">
      <c r="A9" s="371"/>
      <c r="B9" s="290"/>
      <c r="C9" s="281"/>
      <c r="D9" s="290"/>
      <c r="E9" s="290"/>
      <c r="F9" s="367"/>
      <c r="G9" s="367"/>
      <c r="H9" s="372"/>
      <c r="N9" s="361"/>
      <c r="O9" s="361"/>
      <c r="Q9" s="362" t="s">
        <v>51</v>
      </c>
      <c r="R9" s="363"/>
      <c r="S9" s="363"/>
      <c r="T9" s="364"/>
      <c r="U9" s="364"/>
    </row>
    <row r="10" spans="1:21">
      <c r="A10" s="371" t="s">
        <v>122</v>
      </c>
      <c r="B10" s="537" t="s">
        <v>140</v>
      </c>
      <c r="C10" s="281"/>
      <c r="D10" s="290"/>
      <c r="E10" s="290"/>
      <c r="F10" s="373" t="s">
        <v>105</v>
      </c>
      <c r="G10" s="374"/>
      <c r="H10" s="538">
        <f>H34</f>
        <v>8515.7999999999993</v>
      </c>
      <c r="I10" s="280" t="s">
        <v>111</v>
      </c>
      <c r="J10" s="375" t="s">
        <v>108</v>
      </c>
      <c r="K10" s="376"/>
      <c r="L10" s="376"/>
      <c r="Q10" s="362" t="s">
        <v>52</v>
      </c>
      <c r="R10" s="363"/>
      <c r="S10" s="363"/>
      <c r="T10" s="364"/>
      <c r="U10" s="364"/>
    </row>
    <row r="11" spans="1:21">
      <c r="A11" s="539" t="s">
        <v>179</v>
      </c>
      <c r="B11" s="539"/>
      <c r="C11" s="290"/>
      <c r="D11" s="290"/>
      <c r="E11" s="290"/>
      <c r="F11" s="373"/>
      <c r="G11" s="374"/>
      <c r="H11" s="377"/>
      <c r="I11" s="280"/>
      <c r="J11" s="376"/>
      <c r="K11" s="376"/>
      <c r="L11" s="376"/>
      <c r="Q11" s="362"/>
      <c r="R11" s="363"/>
      <c r="S11" s="363"/>
      <c r="T11" s="364"/>
      <c r="U11" s="364"/>
    </row>
    <row r="12" spans="1:21" ht="7.5" customHeight="1">
      <c r="A12" s="371"/>
      <c r="B12" s="290"/>
      <c r="C12" s="290"/>
      <c r="D12" s="290"/>
      <c r="E12" s="290"/>
      <c r="F12" s="313"/>
      <c r="G12" s="290"/>
      <c r="H12" s="378"/>
      <c r="I12" s="296"/>
      <c r="K12" s="379"/>
      <c r="L12" s="379"/>
      <c r="Q12" s="362" t="s">
        <v>53</v>
      </c>
      <c r="R12" s="363"/>
      <c r="S12" s="363"/>
      <c r="T12" s="364"/>
      <c r="U12" s="364"/>
    </row>
    <row r="13" spans="1:21">
      <c r="A13" s="380" t="s">
        <v>5</v>
      </c>
      <c r="B13" s="290"/>
      <c r="C13" s="540" t="s">
        <v>180</v>
      </c>
      <c r="D13" s="698" t="s">
        <v>141</v>
      </c>
      <c r="E13" s="699"/>
      <c r="F13" s="381"/>
      <c r="G13" s="290"/>
      <c r="H13" s="382"/>
      <c r="I13" s="383"/>
      <c r="J13" s="384"/>
      <c r="K13" s="384"/>
      <c r="L13" s="384"/>
      <c r="Q13" s="362" t="s">
        <v>54</v>
      </c>
      <c r="R13" s="363"/>
      <c r="S13" s="363"/>
      <c r="T13" s="364"/>
      <c r="U13" s="364"/>
    </row>
    <row r="14" spans="1:21" ht="6" customHeight="1">
      <c r="A14" s="484"/>
      <c r="B14" s="385"/>
      <c r="C14" s="290"/>
      <c r="D14" s="385"/>
      <c r="E14" s="290"/>
      <c r="F14" s="290"/>
      <c r="G14" s="290"/>
      <c r="H14" s="359"/>
      <c r="K14" s="379"/>
      <c r="L14" s="379"/>
      <c r="Q14" s="362" t="s">
        <v>55</v>
      </c>
      <c r="R14" s="363"/>
      <c r="S14" s="363"/>
      <c r="T14" s="364"/>
      <c r="U14" s="364"/>
    </row>
    <row r="15" spans="1:21" ht="5.45" customHeight="1">
      <c r="A15" s="541"/>
      <c r="B15" s="542"/>
      <c r="C15" s="281"/>
      <c r="D15" s="281"/>
      <c r="E15" s="281"/>
      <c r="F15" s="543"/>
      <c r="G15" s="290"/>
      <c r="H15" s="359"/>
      <c r="K15" s="379"/>
      <c r="L15" s="379"/>
      <c r="M15" s="386"/>
      <c r="N15" s="386"/>
      <c r="O15" s="386"/>
      <c r="Q15" s="362" t="s">
        <v>56</v>
      </c>
      <c r="R15" s="363"/>
      <c r="S15" s="363"/>
      <c r="T15" s="364"/>
      <c r="U15" s="364"/>
    </row>
    <row r="16" spans="1:21">
      <c r="A16" s="544" t="s">
        <v>119</v>
      </c>
      <c r="B16" s="545">
        <v>41646</v>
      </c>
      <c r="C16" s="544" t="s">
        <v>120</v>
      </c>
      <c r="D16" s="546"/>
      <c r="E16" s="281"/>
      <c r="F16" s="290"/>
      <c r="G16" s="547" t="s">
        <v>6</v>
      </c>
      <c r="H16" s="338">
        <f>IF((E20=0%)*AND(D19/H8=100%)*AND(D16="x"),"2nd Ret",IF((E20=2.5%)*AND(D19/H8=100%)*AND(D16="x"),"1st Ret",D19/H8))</f>
        <v>1.8104219228280389E-2</v>
      </c>
      <c r="K16" s="379"/>
      <c r="L16" s="379"/>
      <c r="M16" s="387" t="s">
        <v>34</v>
      </c>
      <c r="N16" s="388" t="s">
        <v>35</v>
      </c>
      <c r="O16" s="388" t="s">
        <v>36</v>
      </c>
      <c r="Q16" s="362" t="s">
        <v>57</v>
      </c>
      <c r="R16" s="363"/>
      <c r="S16" s="363"/>
      <c r="T16" s="364"/>
      <c r="U16" s="364"/>
    </row>
    <row r="17" spans="1:21" ht="9.75" customHeight="1">
      <c r="A17" s="548"/>
      <c r="B17" s="549"/>
      <c r="C17" s="281"/>
      <c r="D17" s="281"/>
      <c r="E17" s="282"/>
      <c r="F17" s="550"/>
      <c r="G17" s="290"/>
      <c r="H17" s="359"/>
      <c r="K17" s="379"/>
      <c r="L17" s="379"/>
      <c r="M17" s="387"/>
      <c r="N17" s="389"/>
      <c r="O17" s="389"/>
      <c r="Q17" s="362" t="s">
        <v>58</v>
      </c>
      <c r="R17" s="363"/>
      <c r="S17" s="363"/>
      <c r="T17" s="364"/>
      <c r="U17" s="364"/>
    </row>
    <row r="18" spans="1:21" ht="24" customHeight="1" thickBot="1">
      <c r="A18" s="306" t="s">
        <v>118</v>
      </c>
      <c r="B18" s="307" t="s">
        <v>9</v>
      </c>
      <c r="C18" s="308" t="s">
        <v>87</v>
      </c>
      <c r="D18" s="308" t="s">
        <v>88</v>
      </c>
      <c r="E18" s="309" t="s">
        <v>10</v>
      </c>
      <c r="F18" s="308" t="s">
        <v>89</v>
      </c>
      <c r="G18" s="310" t="s">
        <v>90</v>
      </c>
      <c r="H18" s="331" t="s">
        <v>91</v>
      </c>
      <c r="K18" s="379"/>
      <c r="L18" s="379"/>
      <c r="M18" s="386" t="s">
        <v>38</v>
      </c>
      <c r="N18" s="389"/>
      <c r="O18" s="389"/>
      <c r="Q18" s="362" t="s">
        <v>59</v>
      </c>
      <c r="R18" s="363"/>
      <c r="S18" s="363"/>
      <c r="T18" s="364"/>
      <c r="U18" s="364"/>
    </row>
    <row r="19" spans="1:21" ht="13.5" thickBot="1">
      <c r="A19" s="700">
        <f>COUNTA(H36:H83)</f>
        <v>1</v>
      </c>
      <c r="B19" s="390">
        <f>SubBQ!I34</f>
        <v>8964</v>
      </c>
      <c r="C19" s="391">
        <f>T24+U24</f>
        <v>0</v>
      </c>
      <c r="D19" s="392">
        <f>ROUND((B19+C19),2)</f>
        <v>8964</v>
      </c>
      <c r="E19" s="393">
        <f>ROUND(-D19*E20,2)</f>
        <v>-448.2</v>
      </c>
      <c r="F19" s="394">
        <f>SUM(D19:E19)</f>
        <v>8515.7999999999993</v>
      </c>
      <c r="G19" s="395">
        <f>-A34</f>
        <v>-8515.7999999999993</v>
      </c>
      <c r="H19" s="396"/>
      <c r="K19" s="379"/>
      <c r="L19" s="379"/>
      <c r="M19" s="387"/>
      <c r="N19" s="389"/>
      <c r="O19" s="389"/>
      <c r="Q19" s="362" t="s">
        <v>60</v>
      </c>
      <c r="R19" s="363"/>
      <c r="S19" s="363"/>
      <c r="T19" s="364"/>
      <c r="U19" s="364"/>
    </row>
    <row r="20" spans="1:21">
      <c r="A20" s="701"/>
      <c r="B20" s="517">
        <f>SubBQ!F34</f>
        <v>495133.2</v>
      </c>
      <c r="C20" s="518">
        <f>R24+S24</f>
        <v>0</v>
      </c>
      <c r="D20" s="519">
        <f>ROUND((B20+C20),2)</f>
        <v>495133.2</v>
      </c>
      <c r="E20" s="343">
        <v>0.05</v>
      </c>
      <c r="F20" s="335"/>
      <c r="G20" s="336"/>
      <c r="H20" s="337">
        <v>0.75</v>
      </c>
      <c r="K20" s="379"/>
      <c r="L20" s="379"/>
      <c r="N20" s="361"/>
      <c r="O20" s="361"/>
      <c r="Q20" s="362" t="s">
        <v>61</v>
      </c>
      <c r="R20" s="363"/>
      <c r="S20" s="363"/>
      <c r="T20" s="364"/>
      <c r="U20" s="364"/>
    </row>
    <row r="21" spans="1:21">
      <c r="A21" s="397"/>
      <c r="B21" s="283"/>
      <c r="C21" s="279"/>
      <c r="D21" s="279"/>
      <c r="E21" s="279"/>
      <c r="F21" s="291"/>
      <c r="G21" s="289"/>
      <c r="H21" s="359"/>
      <c r="K21" s="379"/>
      <c r="L21" s="379"/>
      <c r="N21" s="361"/>
      <c r="O21" s="361"/>
      <c r="Q21" s="362" t="s">
        <v>62</v>
      </c>
      <c r="R21" s="363"/>
      <c r="S21" s="363"/>
      <c r="T21" s="364"/>
      <c r="U21" s="364"/>
    </row>
    <row r="22" spans="1:21" ht="40.5" customHeight="1" thickBot="1">
      <c r="A22" s="308" t="s">
        <v>92</v>
      </c>
      <c r="B22" s="308" t="s">
        <v>93</v>
      </c>
      <c r="C22" s="308" t="s">
        <v>94</v>
      </c>
      <c r="D22" s="308" t="s">
        <v>95</v>
      </c>
      <c r="E22" s="307" t="s">
        <v>96</v>
      </c>
      <c r="F22" s="307" t="s">
        <v>97</v>
      </c>
      <c r="G22" s="307" t="s">
        <v>98</v>
      </c>
      <c r="H22" s="332" t="s">
        <v>110</v>
      </c>
      <c r="K22" s="379"/>
      <c r="L22" s="379"/>
      <c r="M22" s="386"/>
      <c r="N22" s="389"/>
      <c r="O22" s="389"/>
      <c r="Q22" s="362" t="s">
        <v>63</v>
      </c>
      <c r="R22" s="363"/>
      <c r="S22" s="363"/>
      <c r="T22" s="364"/>
      <c r="U22" s="364"/>
    </row>
    <row r="23" spans="1:21" ht="13.5" thickBot="1">
      <c r="A23" s="398">
        <f>SUM(F19:H19)</f>
        <v>0</v>
      </c>
      <c r="B23" s="399">
        <f>Misc!G18</f>
        <v>0</v>
      </c>
      <c r="C23" s="400">
        <f>Misc!G43</f>
        <v>0</v>
      </c>
      <c r="D23" s="400">
        <f>Misc!K71</f>
        <v>0</v>
      </c>
      <c r="E23" s="400">
        <f>Misc!G82</f>
        <v>0</v>
      </c>
      <c r="F23" s="400">
        <f>Misc!G93</f>
        <v>0</v>
      </c>
      <c r="G23" s="401">
        <f>SUM(B23:F23)</f>
        <v>0</v>
      </c>
      <c r="H23" s="402">
        <f>G23+A23</f>
        <v>0</v>
      </c>
      <c r="J23" s="403">
        <f>U32</f>
        <v>0</v>
      </c>
      <c r="K23" s="404"/>
      <c r="L23" s="404"/>
      <c r="M23" s="387" t="s">
        <v>34</v>
      </c>
      <c r="N23" s="389"/>
      <c r="O23" s="389"/>
      <c r="Q23" s="362" t="s">
        <v>64</v>
      </c>
      <c r="R23" s="363"/>
      <c r="S23" s="363"/>
      <c r="T23" s="364"/>
      <c r="U23" s="364"/>
    </row>
    <row r="24" spans="1:21" ht="13.5" thickBot="1">
      <c r="A24" s="397"/>
      <c r="B24" s="283"/>
      <c r="C24" s="279"/>
      <c r="D24" s="279"/>
      <c r="E24" s="279"/>
      <c r="F24" s="405"/>
      <c r="G24" s="344" t="s">
        <v>99</v>
      </c>
      <c r="H24" s="406">
        <v>41659</v>
      </c>
      <c r="K24" s="379"/>
      <c r="L24" s="379"/>
      <c r="M24" s="387" t="s">
        <v>37</v>
      </c>
      <c r="N24" s="407" t="s">
        <v>35</v>
      </c>
      <c r="O24" s="407" t="s">
        <v>36</v>
      </c>
      <c r="Q24" s="408"/>
      <c r="R24" s="409">
        <f>SUM(R3:R23)</f>
        <v>0</v>
      </c>
      <c r="S24" s="409">
        <f>SUM(S3:S23)</f>
        <v>0</v>
      </c>
      <c r="T24" s="410">
        <f>SUM(T3:T23)</f>
        <v>0</v>
      </c>
      <c r="U24" s="410">
        <f>SUM(U3:U23)</f>
        <v>0</v>
      </c>
    </row>
    <row r="25" spans="1:21" ht="6" customHeight="1">
      <c r="A25" s="397"/>
      <c r="B25" s="283"/>
      <c r="C25" s="279"/>
      <c r="D25" s="279"/>
      <c r="E25" s="279"/>
      <c r="F25" s="411"/>
      <c r="G25" s="329"/>
      <c r="H25" s="412"/>
      <c r="K25" s="379"/>
      <c r="L25" s="379"/>
      <c r="M25" s="387"/>
      <c r="N25" s="407"/>
      <c r="O25" s="407"/>
      <c r="Q25" s="413"/>
      <c r="R25" s="414"/>
      <c r="S25" s="414"/>
      <c r="T25" s="415"/>
      <c r="U25" s="415"/>
    </row>
    <row r="26" spans="1:21" s="419" customFormat="1" ht="18" customHeight="1">
      <c r="A26" s="416" t="s">
        <v>117</v>
      </c>
      <c r="B26" s="283" t="s">
        <v>79</v>
      </c>
      <c r="C26" s="417" t="s">
        <v>1</v>
      </c>
      <c r="D26" s="279"/>
      <c r="E26" s="418" t="s">
        <v>100</v>
      </c>
      <c r="G26" s="418"/>
      <c r="H26" s="420" t="s">
        <v>101</v>
      </c>
      <c r="I26" s="421"/>
      <c r="J26" s="421"/>
      <c r="K26" s="421"/>
      <c r="L26" s="421"/>
      <c r="M26" s="422" t="s">
        <v>74</v>
      </c>
      <c r="N26" s="423"/>
      <c r="O26" s="423"/>
      <c r="P26" s="424"/>
      <c r="Q26" s="424"/>
      <c r="R26" s="424"/>
      <c r="S26" s="424"/>
      <c r="T26" s="424"/>
      <c r="U26" s="424"/>
    </row>
    <row r="27" spans="1:21" s="433" customFormat="1" ht="18" customHeight="1">
      <c r="A27" s="425"/>
      <c r="B27" s="426"/>
      <c r="C27" s="427"/>
      <c r="D27" s="279"/>
      <c r="E27" s="418" t="s">
        <v>102</v>
      </c>
      <c r="F27" s="289"/>
      <c r="G27" s="327"/>
      <c r="H27" s="428"/>
      <c r="I27" s="429"/>
      <c r="J27" s="429"/>
      <c r="K27" s="429"/>
      <c r="L27" s="429"/>
      <c r="M27" s="430" t="s">
        <v>18</v>
      </c>
      <c r="N27" s="431"/>
      <c r="O27" s="431"/>
      <c r="P27" s="413"/>
      <c r="Q27" s="430"/>
      <c r="R27" s="432" t="s">
        <v>80</v>
      </c>
      <c r="S27" s="430"/>
      <c r="T27" s="430"/>
      <c r="U27" s="430"/>
    </row>
    <row r="28" spans="1:21" s="433" customFormat="1" ht="18" customHeight="1">
      <c r="A28" s="434"/>
      <c r="B28" s="435"/>
      <c r="C28" s="436"/>
      <c r="D28" s="437"/>
      <c r="E28" s="438" t="s">
        <v>103</v>
      </c>
      <c r="F28" s="439"/>
      <c r="G28" s="440"/>
      <c r="H28" s="441"/>
      <c r="I28" s="429"/>
      <c r="J28" s="429"/>
      <c r="K28" s="429"/>
      <c r="L28" s="429"/>
      <c r="M28" s="430"/>
      <c r="N28" s="431"/>
      <c r="O28" s="431"/>
      <c r="P28" s="413"/>
      <c r="Q28" s="430"/>
      <c r="R28" s="432"/>
      <c r="S28" s="430"/>
      <c r="T28" s="430"/>
      <c r="U28" s="430"/>
    </row>
    <row r="29" spans="1:21">
      <c r="A29" s="327"/>
      <c r="B29" s="327"/>
      <c r="C29" s="327"/>
      <c r="D29" s="327"/>
      <c r="E29" s="281"/>
      <c r="F29" s="292"/>
      <c r="G29" s="326"/>
      <c r="H29" s="325"/>
      <c r="I29" s="379"/>
      <c r="J29" s="379"/>
      <c r="K29" s="379"/>
      <c r="L29" s="379"/>
      <c r="M29" s="430"/>
      <c r="N29" s="389"/>
      <c r="O29" s="389"/>
      <c r="Q29" s="386" t="s">
        <v>81</v>
      </c>
      <c r="R29" s="442"/>
      <c r="S29" s="443">
        <f>R29</f>
        <v>0</v>
      </c>
      <c r="T29" s="444">
        <v>100</v>
      </c>
      <c r="U29" s="445">
        <f>S29*T29</f>
        <v>0</v>
      </c>
    </row>
    <row r="30" spans="1:21">
      <c r="A30" s="327"/>
      <c r="B30" s="327"/>
      <c r="C30" s="327"/>
      <c r="D30" s="327"/>
      <c r="E30" s="281"/>
      <c r="F30" s="292"/>
      <c r="G30" s="326"/>
      <c r="H30" s="325"/>
      <c r="I30" s="379"/>
      <c r="J30" s="446"/>
      <c r="K30" s="446"/>
      <c r="L30" s="446"/>
      <c r="M30" s="430"/>
      <c r="N30" s="389"/>
      <c r="O30" s="389"/>
      <c r="Q30" s="386" t="s">
        <v>19</v>
      </c>
      <c r="R30" s="442"/>
      <c r="S30" s="443">
        <f>R30</f>
        <v>0</v>
      </c>
      <c r="T30" s="444">
        <v>70</v>
      </c>
      <c r="U30" s="445">
        <f>S30*T30</f>
        <v>0</v>
      </c>
    </row>
    <row r="31" spans="1:21">
      <c r="A31" s="327"/>
      <c r="B31" s="327"/>
      <c r="C31" s="327"/>
      <c r="D31" s="327"/>
      <c r="E31" s="281"/>
      <c r="F31" s="292"/>
      <c r="G31" s="326"/>
      <c r="H31" s="325"/>
      <c r="I31" s="379"/>
      <c r="J31" s="446"/>
      <c r="K31" s="446"/>
      <c r="L31" s="446"/>
      <c r="M31" s="430"/>
      <c r="N31" s="389"/>
      <c r="O31" s="389"/>
      <c r="Q31" s="386" t="s">
        <v>21</v>
      </c>
      <c r="R31" s="442"/>
      <c r="S31" s="443">
        <f>R31</f>
        <v>0</v>
      </c>
      <c r="T31" s="444">
        <v>45</v>
      </c>
      <c r="U31" s="445">
        <f>S31*T31</f>
        <v>0</v>
      </c>
    </row>
    <row r="32" spans="1:21">
      <c r="A32" s="328"/>
      <c r="B32" s="328"/>
      <c r="C32" s="328"/>
      <c r="D32" s="328"/>
      <c r="E32" s="281"/>
      <c r="F32" s="292"/>
      <c r="G32" s="293"/>
      <c r="H32" s="290"/>
      <c r="J32" s="446"/>
      <c r="K32" s="446"/>
      <c r="L32" s="446"/>
      <c r="M32" s="430" t="s">
        <v>109</v>
      </c>
      <c r="N32" s="389"/>
      <c r="O32" s="389"/>
      <c r="Q32" s="386"/>
      <c r="R32" s="386"/>
      <c r="S32" s="386"/>
      <c r="T32" s="386"/>
      <c r="U32" s="447">
        <f>SUM(U29:U31)</f>
        <v>0</v>
      </c>
    </row>
    <row r="33" spans="1:15" ht="13.5" thickBot="1">
      <c r="A33" s="281"/>
      <c r="B33" s="281"/>
      <c r="C33" s="281"/>
      <c r="D33" s="281"/>
      <c r="E33" s="281"/>
      <c r="F33" s="293"/>
      <c r="G33" s="293"/>
      <c r="H33" s="290"/>
      <c r="I33" s="281"/>
      <c r="J33" s="448"/>
      <c r="K33" s="287"/>
      <c r="L33" s="281"/>
      <c r="M33" s="449" t="s">
        <v>3</v>
      </c>
      <c r="N33" s="450">
        <f>SUM(N26:N32)</f>
        <v>0</v>
      </c>
      <c r="O33" s="450">
        <f>SUM(O26:O32)</f>
        <v>0</v>
      </c>
    </row>
    <row r="34" spans="1:15" ht="14.25" thickTop="1" thickBot="1">
      <c r="A34" s="451">
        <f t="shared" ref="A34:H34" si="0">SUM(A36:A83)</f>
        <v>8515.7999999999993</v>
      </c>
      <c r="B34" s="452">
        <f t="shared" si="0"/>
        <v>0</v>
      </c>
      <c r="C34" s="452">
        <f t="shared" si="0"/>
        <v>0</v>
      </c>
      <c r="D34" s="452">
        <f t="shared" si="0"/>
        <v>0</v>
      </c>
      <c r="E34" s="452">
        <f>SUM(E36:E83)</f>
        <v>0</v>
      </c>
      <c r="F34" s="453">
        <f t="shared" si="0"/>
        <v>0</v>
      </c>
      <c r="G34" s="453">
        <f t="shared" si="0"/>
        <v>0</v>
      </c>
      <c r="H34" s="453">
        <f t="shared" si="0"/>
        <v>8515.7999999999993</v>
      </c>
      <c r="I34" s="454"/>
      <c r="J34" s="455"/>
      <c r="K34" s="341"/>
      <c r="L34" s="281"/>
      <c r="M34" s="386"/>
      <c r="N34" s="386"/>
      <c r="O34" s="386"/>
    </row>
    <row r="35" spans="1:15" ht="33.75">
      <c r="A35" s="456" t="s">
        <v>92</v>
      </c>
      <c r="B35" s="456" t="s">
        <v>93</v>
      </c>
      <c r="C35" s="456" t="s">
        <v>94</v>
      </c>
      <c r="D35" s="456" t="s">
        <v>95</v>
      </c>
      <c r="E35" s="456" t="s">
        <v>96</v>
      </c>
      <c r="F35" s="456" t="s">
        <v>97</v>
      </c>
      <c r="G35" s="456" t="s">
        <v>104</v>
      </c>
      <c r="H35" s="457" t="s">
        <v>110</v>
      </c>
      <c r="I35" s="458"/>
      <c r="J35" s="459"/>
      <c r="K35" s="342"/>
      <c r="L35" s="342"/>
    </row>
    <row r="36" spans="1:15">
      <c r="A36" s="460">
        <v>8515.7999999999993</v>
      </c>
      <c r="B36" s="461"/>
      <c r="C36" s="461"/>
      <c r="D36" s="461"/>
      <c r="E36" s="461"/>
      <c r="F36" s="461"/>
      <c r="G36" s="462"/>
      <c r="H36" s="463">
        <f>A36+G36</f>
        <v>8515.7999999999993</v>
      </c>
      <c r="I36" s="464"/>
      <c r="J36" s="465"/>
      <c r="K36" s="339"/>
      <c r="L36" s="340"/>
    </row>
    <row r="37" spans="1:15">
      <c r="A37" s="466"/>
      <c r="B37" s="467"/>
      <c r="C37" s="467"/>
      <c r="D37" s="467"/>
      <c r="E37" s="467"/>
      <c r="F37" s="462"/>
      <c r="G37" s="462"/>
      <c r="H37" s="463"/>
      <c r="I37" s="464"/>
      <c r="J37" s="465"/>
      <c r="K37" s="339"/>
      <c r="L37" s="340"/>
    </row>
    <row r="38" spans="1:15">
      <c r="A38" s="466"/>
      <c r="B38" s="468"/>
      <c r="C38" s="469"/>
      <c r="D38" s="469"/>
      <c r="E38" s="470"/>
      <c r="F38" s="471"/>
      <c r="G38" s="462"/>
      <c r="H38" s="463"/>
      <c r="I38" s="464"/>
      <c r="J38" s="465"/>
      <c r="K38" s="339"/>
      <c r="L38" s="340"/>
    </row>
    <row r="39" spans="1:15">
      <c r="A39" s="466"/>
      <c r="B39" s="468"/>
      <c r="C39" s="469"/>
      <c r="D39" s="469"/>
      <c r="E39" s="470"/>
      <c r="F39" s="471"/>
      <c r="G39" s="462"/>
      <c r="H39" s="463"/>
      <c r="I39" s="454"/>
      <c r="J39" s="472"/>
      <c r="K39" s="339"/>
      <c r="L39" s="340"/>
    </row>
    <row r="40" spans="1:15">
      <c r="A40" s="466"/>
      <c r="B40" s="468"/>
      <c r="C40" s="469"/>
      <c r="D40" s="469"/>
      <c r="E40" s="470"/>
      <c r="F40" s="471"/>
      <c r="G40" s="462"/>
      <c r="H40" s="463"/>
      <c r="I40" s="454"/>
      <c r="J40" s="474"/>
      <c r="L40" s="475"/>
    </row>
    <row r="41" spans="1:15">
      <c r="A41" s="473"/>
      <c r="B41" s="469"/>
      <c r="C41" s="469"/>
      <c r="D41" s="469"/>
      <c r="E41" s="470"/>
      <c r="F41" s="471"/>
      <c r="G41" s="462"/>
      <c r="H41" s="463"/>
      <c r="I41" s="454"/>
      <c r="L41" s="475"/>
    </row>
    <row r="42" spans="1:15">
      <c r="A42" s="473"/>
      <c r="B42" s="469"/>
      <c r="C42" s="469"/>
      <c r="D42" s="469"/>
      <c r="E42" s="470"/>
      <c r="F42" s="471"/>
      <c r="G42" s="462"/>
      <c r="H42" s="463"/>
      <c r="I42" s="454"/>
      <c r="L42" s="475"/>
    </row>
    <row r="43" spans="1:15">
      <c r="A43" s="473"/>
      <c r="B43" s="469"/>
      <c r="C43" s="469"/>
      <c r="D43" s="469"/>
      <c r="E43" s="470"/>
      <c r="F43" s="471"/>
      <c r="G43" s="462"/>
      <c r="H43" s="463"/>
      <c r="I43" s="454"/>
      <c r="L43" s="475"/>
    </row>
    <row r="44" spans="1:15">
      <c r="A44" s="476"/>
      <c r="B44" s="469"/>
      <c r="C44" s="469"/>
      <c r="D44" s="469"/>
      <c r="E44" s="469"/>
      <c r="F44" s="471"/>
      <c r="G44" s="462"/>
      <c r="H44" s="463"/>
      <c r="I44" s="454"/>
      <c r="L44" s="475"/>
    </row>
    <row r="45" spans="1:15">
      <c r="A45" s="476"/>
      <c r="B45" s="469"/>
      <c r="C45" s="469"/>
      <c r="D45" s="469"/>
      <c r="E45" s="469"/>
      <c r="F45" s="471"/>
      <c r="G45" s="462"/>
      <c r="H45" s="463"/>
      <c r="I45" s="454"/>
      <c r="L45" s="475"/>
    </row>
    <row r="46" spans="1:15">
      <c r="A46" s="476"/>
      <c r="B46" s="469"/>
      <c r="C46" s="469"/>
      <c r="D46" s="469"/>
      <c r="E46" s="469"/>
      <c r="F46" s="471"/>
      <c r="G46" s="462"/>
      <c r="H46" s="463"/>
      <c r="I46" s="454"/>
      <c r="L46" s="475"/>
    </row>
    <row r="47" spans="1:15">
      <c r="A47" s="476"/>
      <c r="B47" s="469"/>
      <c r="C47" s="469"/>
      <c r="D47" s="469"/>
      <c r="E47" s="469"/>
      <c r="F47" s="471"/>
      <c r="G47" s="462"/>
      <c r="H47" s="463"/>
      <c r="I47" s="454"/>
      <c r="L47" s="475"/>
    </row>
    <row r="48" spans="1:15">
      <c r="A48" s="476"/>
      <c r="B48" s="469"/>
      <c r="C48" s="469"/>
      <c r="D48" s="469"/>
      <c r="E48" s="469"/>
      <c r="F48" s="471"/>
      <c r="G48" s="462"/>
      <c r="H48" s="463"/>
      <c r="I48" s="454"/>
      <c r="L48" s="475"/>
    </row>
    <row r="49" spans="1:21">
      <c r="A49" s="476"/>
      <c r="B49" s="469"/>
      <c r="C49" s="469"/>
      <c r="D49" s="469"/>
      <c r="E49" s="469"/>
      <c r="F49" s="471"/>
      <c r="G49" s="462"/>
      <c r="H49" s="463"/>
      <c r="I49" s="454"/>
      <c r="L49" s="475"/>
    </row>
    <row r="50" spans="1:21">
      <c r="A50" s="477"/>
      <c r="B50" s="478"/>
      <c r="C50" s="478"/>
      <c r="D50" s="478"/>
      <c r="E50" s="478"/>
      <c r="F50" s="479"/>
      <c r="G50" s="480"/>
      <c r="H50" s="463"/>
      <c r="I50" s="454"/>
      <c r="L50" s="475"/>
    </row>
    <row r="51" spans="1:21">
      <c r="A51" s="477"/>
      <c r="B51" s="478"/>
      <c r="C51" s="478"/>
      <c r="D51" s="478"/>
      <c r="E51" s="478"/>
      <c r="F51" s="479"/>
      <c r="G51" s="480"/>
      <c r="H51" s="463"/>
      <c r="I51" s="454"/>
      <c r="L51" s="475"/>
    </row>
    <row r="52" spans="1:21">
      <c r="B52" s="285"/>
      <c r="C52" s="286"/>
      <c r="D52" s="286"/>
      <c r="E52" s="286"/>
      <c r="F52" s="481"/>
      <c r="G52" s="480"/>
      <c r="H52" s="463"/>
      <c r="I52" s="454"/>
      <c r="L52" s="475"/>
    </row>
    <row r="53" spans="1:21">
      <c r="B53" s="285"/>
      <c r="C53" s="286"/>
      <c r="D53" s="286"/>
      <c r="E53" s="286"/>
      <c r="F53" s="481"/>
      <c r="G53" s="480"/>
      <c r="H53" s="463"/>
      <c r="I53" s="454"/>
      <c r="L53" s="475"/>
    </row>
    <row r="54" spans="1:21">
      <c r="B54" s="285"/>
      <c r="C54" s="286"/>
      <c r="D54" s="286"/>
      <c r="E54" s="286"/>
      <c r="F54" s="481"/>
      <c r="G54" s="480"/>
      <c r="H54" s="463"/>
      <c r="I54" s="454"/>
      <c r="L54" s="475"/>
    </row>
    <row r="55" spans="1:21">
      <c r="B55" s="285"/>
      <c r="C55" s="286"/>
      <c r="D55" s="286"/>
      <c r="E55" s="286"/>
      <c r="F55" s="481"/>
      <c r="G55" s="480"/>
      <c r="H55" s="463"/>
      <c r="I55" s="454"/>
      <c r="L55" s="475"/>
    </row>
    <row r="56" spans="1:21">
      <c r="B56" s="285"/>
      <c r="C56" s="286"/>
      <c r="D56" s="286"/>
      <c r="E56" s="286"/>
      <c r="F56" s="481"/>
      <c r="G56" s="480"/>
      <c r="H56" s="463"/>
      <c r="I56" s="454"/>
      <c r="L56" s="475"/>
    </row>
    <row r="57" spans="1:21">
      <c r="B57" s="285"/>
      <c r="C57" s="286"/>
      <c r="D57" s="286"/>
      <c r="E57" s="286"/>
      <c r="F57" s="481"/>
      <c r="G57" s="480"/>
      <c r="H57" s="463"/>
      <c r="I57" s="454"/>
      <c r="L57" s="475"/>
    </row>
    <row r="58" spans="1:21">
      <c r="B58" s="285"/>
      <c r="C58" s="286"/>
      <c r="D58" s="286"/>
      <c r="E58" s="286"/>
      <c r="F58" s="481"/>
      <c r="G58" s="480"/>
      <c r="H58" s="463"/>
      <c r="I58" s="454"/>
      <c r="L58" s="475"/>
    </row>
    <row r="59" spans="1:21" s="484" customFormat="1">
      <c r="A59" s="303"/>
      <c r="B59" s="304"/>
      <c r="C59" s="304"/>
      <c r="D59" s="304"/>
      <c r="E59" s="304"/>
      <c r="F59" s="305"/>
      <c r="G59" s="480"/>
      <c r="H59" s="463"/>
      <c r="I59" s="454"/>
      <c r="J59" s="379"/>
      <c r="K59" s="379"/>
      <c r="L59" s="482"/>
      <c r="M59" s="483"/>
      <c r="N59" s="483"/>
      <c r="O59" s="483"/>
      <c r="P59" s="483"/>
      <c r="Q59" s="483"/>
      <c r="R59" s="483"/>
      <c r="S59" s="483"/>
      <c r="T59" s="483"/>
      <c r="U59" s="483"/>
    </row>
    <row r="60" spans="1:21">
      <c r="B60" s="285"/>
      <c r="C60" s="285"/>
      <c r="D60" s="285"/>
      <c r="E60" s="285"/>
      <c r="F60" s="294"/>
      <c r="G60" s="480"/>
      <c r="H60" s="463"/>
      <c r="I60" s="454"/>
      <c r="L60" s="475"/>
    </row>
    <row r="61" spans="1:21">
      <c r="B61" s="285"/>
      <c r="C61" s="285"/>
      <c r="D61" s="285"/>
      <c r="E61" s="285"/>
      <c r="F61" s="294"/>
      <c r="G61" s="480"/>
      <c r="H61" s="463"/>
      <c r="I61" s="454"/>
      <c r="L61" s="475"/>
    </row>
    <row r="62" spans="1:21">
      <c r="B62" s="285"/>
      <c r="C62" s="285"/>
      <c r="D62" s="285"/>
      <c r="E62" s="285"/>
      <c r="F62" s="294"/>
      <c r="G62" s="480"/>
      <c r="H62" s="463"/>
      <c r="I62" s="454"/>
      <c r="L62" s="475"/>
    </row>
    <row r="63" spans="1:21">
      <c r="B63" s="285"/>
      <c r="C63" s="285"/>
      <c r="D63" s="285"/>
      <c r="E63" s="285"/>
      <c r="F63" s="294"/>
      <c r="G63" s="480"/>
      <c r="H63" s="463"/>
      <c r="I63" s="454"/>
      <c r="L63" s="475"/>
    </row>
    <row r="64" spans="1:21">
      <c r="B64" s="285"/>
      <c r="C64" s="285"/>
      <c r="D64" s="285"/>
      <c r="E64" s="285"/>
      <c r="F64" s="294"/>
      <c r="G64" s="480"/>
      <c r="H64" s="463"/>
      <c r="I64" s="454"/>
      <c r="L64" s="475"/>
    </row>
    <row r="65" spans="2:12">
      <c r="B65" s="285"/>
      <c r="C65" s="285"/>
      <c r="D65" s="285"/>
      <c r="E65" s="285"/>
      <c r="F65" s="294"/>
      <c r="G65" s="480"/>
      <c r="H65" s="463"/>
      <c r="I65" s="454"/>
      <c r="L65" s="475"/>
    </row>
    <row r="66" spans="2:12">
      <c r="B66" s="285"/>
      <c r="C66" s="285"/>
      <c r="D66" s="285"/>
      <c r="E66" s="285"/>
      <c r="F66" s="294"/>
      <c r="G66" s="480"/>
      <c r="H66" s="463"/>
      <c r="I66" s="454"/>
      <c r="L66" s="475"/>
    </row>
    <row r="67" spans="2:12">
      <c r="B67" s="285"/>
      <c r="C67" s="285"/>
      <c r="D67" s="285"/>
      <c r="E67" s="285"/>
      <c r="F67" s="294"/>
      <c r="G67" s="480"/>
      <c r="H67" s="463"/>
      <c r="I67" s="454"/>
      <c r="L67" s="475"/>
    </row>
    <row r="68" spans="2:12">
      <c r="B68" s="285"/>
      <c r="C68" s="285"/>
      <c r="D68" s="285"/>
      <c r="E68" s="285"/>
      <c r="F68" s="294"/>
      <c r="G68" s="480"/>
      <c r="H68" s="463"/>
      <c r="I68" s="454"/>
      <c r="L68" s="475"/>
    </row>
    <row r="69" spans="2:12">
      <c r="B69" s="285"/>
      <c r="C69" s="285"/>
      <c r="D69" s="285"/>
      <c r="E69" s="285"/>
      <c r="F69" s="294"/>
      <c r="G69" s="480"/>
      <c r="H69" s="463"/>
      <c r="I69" s="454"/>
      <c r="L69" s="475"/>
    </row>
    <row r="70" spans="2:12">
      <c r="B70" s="285"/>
      <c r="C70" s="285"/>
      <c r="D70" s="285"/>
      <c r="E70" s="285"/>
      <c r="F70" s="294"/>
      <c r="G70" s="480"/>
      <c r="H70" s="463"/>
      <c r="I70" s="454"/>
      <c r="L70" s="475"/>
    </row>
    <row r="71" spans="2:12">
      <c r="B71" s="285"/>
      <c r="C71" s="285"/>
      <c r="D71" s="285"/>
      <c r="E71" s="285"/>
      <c r="F71" s="294"/>
      <c r="G71" s="480"/>
      <c r="H71" s="463"/>
      <c r="I71" s="454"/>
      <c r="L71" s="475"/>
    </row>
    <row r="72" spans="2:12">
      <c r="B72" s="285"/>
      <c r="C72" s="285"/>
      <c r="D72" s="285"/>
      <c r="E72" s="285"/>
      <c r="F72" s="294"/>
      <c r="G72" s="480"/>
      <c r="H72" s="463"/>
      <c r="I72" s="454"/>
      <c r="L72" s="475"/>
    </row>
    <row r="73" spans="2:12">
      <c r="B73" s="285"/>
      <c r="C73" s="285"/>
      <c r="D73" s="285"/>
      <c r="E73" s="285"/>
      <c r="F73" s="294"/>
      <c r="G73" s="480"/>
      <c r="H73" s="463"/>
      <c r="I73" s="454"/>
      <c r="L73" s="475"/>
    </row>
    <row r="74" spans="2:12">
      <c r="B74" s="285"/>
      <c r="C74" s="285"/>
      <c r="D74" s="285"/>
      <c r="E74" s="285"/>
      <c r="F74" s="294"/>
      <c r="G74" s="480"/>
      <c r="H74" s="463"/>
      <c r="I74" s="454"/>
      <c r="L74" s="475"/>
    </row>
    <row r="75" spans="2:12">
      <c r="B75" s="285"/>
      <c r="C75" s="285"/>
      <c r="D75" s="285"/>
      <c r="E75" s="285"/>
      <c r="F75" s="294"/>
      <c r="G75" s="480"/>
      <c r="H75" s="463"/>
      <c r="I75" s="454"/>
      <c r="L75" s="475"/>
    </row>
    <row r="76" spans="2:12">
      <c r="B76" s="285"/>
      <c r="C76" s="285"/>
      <c r="D76" s="285"/>
      <c r="E76" s="285"/>
      <c r="F76" s="294"/>
      <c r="G76" s="480"/>
      <c r="H76" s="463"/>
      <c r="I76" s="454"/>
      <c r="L76" s="475"/>
    </row>
    <row r="77" spans="2:12">
      <c r="B77" s="285"/>
      <c r="C77" s="285"/>
      <c r="D77" s="285"/>
      <c r="E77" s="285"/>
      <c r="F77" s="294"/>
      <c r="G77" s="480"/>
      <c r="H77" s="463"/>
      <c r="I77" s="454"/>
      <c r="L77" s="475"/>
    </row>
    <row r="78" spans="2:12">
      <c r="B78" s="285"/>
      <c r="C78" s="285"/>
      <c r="D78" s="285"/>
      <c r="E78" s="285"/>
      <c r="F78" s="294"/>
      <c r="G78" s="480"/>
      <c r="H78" s="463"/>
      <c r="I78" s="454"/>
      <c r="L78" s="475"/>
    </row>
    <row r="79" spans="2:12">
      <c r="B79" s="285"/>
      <c r="C79" s="285"/>
      <c r="D79" s="285"/>
      <c r="E79" s="285"/>
      <c r="F79" s="294"/>
      <c r="G79" s="480"/>
      <c r="H79" s="463"/>
      <c r="I79" s="454"/>
      <c r="L79" s="475"/>
    </row>
    <row r="80" spans="2:12">
      <c r="B80" s="285"/>
      <c r="C80" s="285"/>
      <c r="D80" s="285"/>
      <c r="E80" s="285"/>
      <c r="F80" s="294"/>
      <c r="G80" s="480"/>
      <c r="H80" s="463"/>
      <c r="I80" s="454"/>
      <c r="L80" s="475"/>
    </row>
    <row r="81" spans="2:12">
      <c r="B81" s="285"/>
      <c r="C81" s="285"/>
      <c r="D81" s="285"/>
      <c r="E81" s="285"/>
      <c r="F81" s="294"/>
      <c r="G81" s="480"/>
      <c r="H81" s="463"/>
      <c r="I81" s="454"/>
      <c r="L81" s="475"/>
    </row>
    <row r="82" spans="2:12">
      <c r="B82" s="285"/>
      <c r="C82" s="285"/>
      <c r="D82" s="285"/>
      <c r="E82" s="285"/>
      <c r="F82" s="294"/>
      <c r="G82" s="480"/>
      <c r="H82" s="463"/>
      <c r="I82" s="454"/>
      <c r="L82" s="475"/>
    </row>
    <row r="83" spans="2:12">
      <c r="B83" s="285"/>
      <c r="C83" s="285"/>
      <c r="D83" s="285"/>
      <c r="E83" s="285"/>
      <c r="F83" s="294"/>
      <c r="G83" s="480"/>
      <c r="H83" s="463"/>
      <c r="I83" s="454"/>
      <c r="L83" s="475"/>
    </row>
    <row r="84" spans="2:12">
      <c r="G84" s="287"/>
      <c r="H84" s="287"/>
    </row>
    <row r="85" spans="2:12">
      <c r="G85" s="287"/>
      <c r="H85" s="287"/>
    </row>
    <row r="86" spans="2:12">
      <c r="G86" s="287"/>
      <c r="H86" s="287"/>
    </row>
    <row r="87" spans="2:12">
      <c r="G87" s="287"/>
      <c r="H87" s="287"/>
    </row>
    <row r="88" spans="2:12">
      <c r="G88" s="287"/>
      <c r="H88" s="287"/>
    </row>
    <row r="89" spans="2:12">
      <c r="G89" s="287"/>
      <c r="H89" s="287"/>
    </row>
    <row r="90" spans="2:12">
      <c r="G90" s="287"/>
      <c r="H90" s="287"/>
    </row>
    <row r="91" spans="2:12">
      <c r="G91" s="287"/>
      <c r="H91" s="287"/>
    </row>
    <row r="92" spans="2:12">
      <c r="G92" s="287"/>
      <c r="H92" s="287"/>
    </row>
    <row r="93" spans="2:12">
      <c r="G93" s="287"/>
      <c r="H93" s="287"/>
    </row>
    <row r="94" spans="2:12">
      <c r="G94" s="287"/>
      <c r="H94" s="287"/>
    </row>
    <row r="95" spans="2:12">
      <c r="G95" s="287"/>
      <c r="H95" s="287"/>
    </row>
    <row r="96" spans="2:12">
      <c r="G96" s="287"/>
      <c r="H96" s="287"/>
    </row>
    <row r="97" spans="7:8">
      <c r="G97" s="287"/>
      <c r="H97" s="287"/>
    </row>
    <row r="98" spans="7:8">
      <c r="G98" s="287"/>
      <c r="H98" s="287"/>
    </row>
    <row r="99" spans="7:8">
      <c r="G99" s="287"/>
      <c r="H99" s="287"/>
    </row>
    <row r="100" spans="7:8">
      <c r="G100" s="287"/>
      <c r="H100" s="287"/>
    </row>
    <row r="101" spans="7:8">
      <c r="G101" s="287"/>
      <c r="H101" s="287"/>
    </row>
    <row r="102" spans="7:8">
      <c r="G102" s="287"/>
      <c r="H102" s="287"/>
    </row>
    <row r="103" spans="7:8">
      <c r="G103" s="287"/>
      <c r="H103" s="287"/>
    </row>
    <row r="104" spans="7:8">
      <c r="G104" s="287"/>
      <c r="H104" s="287"/>
    </row>
    <row r="105" spans="7:8">
      <c r="G105" s="287"/>
      <c r="H105" s="287"/>
    </row>
    <row r="106" spans="7:8">
      <c r="G106" s="287"/>
      <c r="H106" s="287"/>
    </row>
    <row r="107" spans="7:8">
      <c r="G107" s="287"/>
      <c r="H107" s="287"/>
    </row>
    <row r="108" spans="7:8">
      <c r="G108" s="287"/>
      <c r="H108" s="287"/>
    </row>
    <row r="109" spans="7:8">
      <c r="G109" s="287"/>
      <c r="H109" s="287"/>
    </row>
    <row r="110" spans="7:8">
      <c r="G110" s="287"/>
      <c r="H110" s="287"/>
    </row>
    <row r="111" spans="7:8">
      <c r="G111" s="287"/>
      <c r="H111" s="287"/>
    </row>
    <row r="112" spans="7:8">
      <c r="G112" s="287"/>
      <c r="H112" s="287"/>
    </row>
    <row r="113" spans="7:8">
      <c r="G113" s="287"/>
      <c r="H113" s="287"/>
    </row>
    <row r="114" spans="7:8">
      <c r="G114" s="287"/>
      <c r="H114" s="287"/>
    </row>
    <row r="115" spans="7:8">
      <c r="G115" s="287"/>
      <c r="H115" s="287"/>
    </row>
    <row r="116" spans="7:8">
      <c r="G116" s="287"/>
      <c r="H116" s="287"/>
    </row>
    <row r="117" spans="7:8">
      <c r="G117" s="287"/>
      <c r="H117" s="287"/>
    </row>
    <row r="118" spans="7:8">
      <c r="G118" s="287"/>
      <c r="H118" s="287"/>
    </row>
    <row r="119" spans="7:8">
      <c r="G119" s="287"/>
      <c r="H119" s="287"/>
    </row>
    <row r="120" spans="7:8">
      <c r="G120" s="287"/>
      <c r="H120" s="287"/>
    </row>
    <row r="121" spans="7:8">
      <c r="G121" s="287"/>
      <c r="H121" s="287"/>
    </row>
    <row r="122" spans="7:8">
      <c r="G122" s="287"/>
      <c r="H122" s="287"/>
    </row>
    <row r="123" spans="7:8">
      <c r="G123" s="287"/>
      <c r="H123" s="287"/>
    </row>
    <row r="124" spans="7:8">
      <c r="G124" s="287"/>
      <c r="H124" s="287"/>
    </row>
    <row r="125" spans="7:8">
      <c r="G125" s="287"/>
      <c r="H125" s="287"/>
    </row>
    <row r="126" spans="7:8">
      <c r="G126" s="287"/>
      <c r="H126" s="287"/>
    </row>
    <row r="127" spans="7:8">
      <c r="G127" s="287"/>
      <c r="H127" s="287"/>
    </row>
    <row r="128" spans="7:8">
      <c r="G128" s="287"/>
      <c r="H128" s="287"/>
    </row>
    <row r="129" spans="7:8">
      <c r="G129" s="287"/>
      <c r="H129" s="287"/>
    </row>
    <row r="130" spans="7:8">
      <c r="G130" s="287"/>
      <c r="H130" s="287"/>
    </row>
    <row r="131" spans="7:8">
      <c r="G131" s="287"/>
      <c r="H131" s="287"/>
    </row>
    <row r="132" spans="7:8">
      <c r="G132" s="287"/>
      <c r="H132" s="287"/>
    </row>
    <row r="133" spans="7:8">
      <c r="G133" s="287"/>
      <c r="H133" s="287"/>
    </row>
    <row r="134" spans="7:8">
      <c r="G134" s="287"/>
      <c r="H134" s="287"/>
    </row>
    <row r="135" spans="7:8">
      <c r="G135" s="287"/>
      <c r="H135" s="287"/>
    </row>
    <row r="136" spans="7:8">
      <c r="G136" s="287"/>
      <c r="H136" s="287"/>
    </row>
    <row r="137" spans="7:8">
      <c r="G137" s="287"/>
      <c r="H137" s="287"/>
    </row>
    <row r="138" spans="7:8">
      <c r="G138" s="287"/>
      <c r="H138" s="287"/>
    </row>
    <row r="139" spans="7:8">
      <c r="G139" s="287"/>
      <c r="H139" s="287"/>
    </row>
    <row r="140" spans="7:8">
      <c r="G140" s="287"/>
      <c r="H140" s="287"/>
    </row>
    <row r="141" spans="7:8">
      <c r="G141" s="287"/>
      <c r="H141" s="287"/>
    </row>
    <row r="142" spans="7:8">
      <c r="G142" s="287"/>
      <c r="H142" s="287"/>
    </row>
    <row r="143" spans="7:8">
      <c r="G143" s="287"/>
      <c r="H143" s="287"/>
    </row>
    <row r="144" spans="7:8">
      <c r="G144" s="287"/>
      <c r="H144" s="287"/>
    </row>
    <row r="145" spans="7:8">
      <c r="G145" s="287"/>
      <c r="H145" s="287"/>
    </row>
    <row r="146" spans="7:8">
      <c r="G146" s="287"/>
      <c r="H146" s="287"/>
    </row>
    <row r="147" spans="7:8">
      <c r="G147" s="287"/>
      <c r="H147" s="287"/>
    </row>
    <row r="148" spans="7:8">
      <c r="G148" s="287"/>
      <c r="H148" s="287"/>
    </row>
    <row r="149" spans="7:8">
      <c r="G149" s="287"/>
      <c r="H149" s="287"/>
    </row>
    <row r="150" spans="7:8">
      <c r="G150" s="287"/>
      <c r="H150" s="287"/>
    </row>
    <row r="151" spans="7:8">
      <c r="G151" s="287"/>
      <c r="H151" s="287"/>
    </row>
    <row r="152" spans="7:8">
      <c r="G152" s="287"/>
      <c r="H152" s="287"/>
    </row>
    <row r="153" spans="7:8">
      <c r="G153" s="287"/>
      <c r="H153" s="287"/>
    </row>
    <row r="154" spans="7:8">
      <c r="G154" s="287"/>
      <c r="H154" s="287"/>
    </row>
    <row r="155" spans="7:8">
      <c r="G155" s="287"/>
      <c r="H155" s="287"/>
    </row>
    <row r="156" spans="7:8">
      <c r="G156" s="287"/>
      <c r="H156" s="287"/>
    </row>
    <row r="157" spans="7:8">
      <c r="G157" s="287"/>
      <c r="H157" s="287"/>
    </row>
    <row r="158" spans="7:8">
      <c r="G158" s="287"/>
      <c r="H158" s="287"/>
    </row>
    <row r="159" spans="7:8">
      <c r="G159" s="287"/>
      <c r="H159" s="287"/>
    </row>
    <row r="160" spans="7:8">
      <c r="G160" s="287"/>
      <c r="H160" s="287"/>
    </row>
    <row r="161" spans="7:8">
      <c r="G161" s="287"/>
      <c r="H161" s="287"/>
    </row>
    <row r="162" spans="7:8">
      <c r="G162" s="287"/>
      <c r="H162" s="287"/>
    </row>
    <row r="163" spans="7:8">
      <c r="G163" s="287"/>
      <c r="H163" s="287"/>
    </row>
    <row r="164" spans="7:8">
      <c r="G164" s="287"/>
      <c r="H164" s="287"/>
    </row>
    <row r="165" spans="7:8">
      <c r="G165" s="287"/>
      <c r="H165" s="287"/>
    </row>
    <row r="166" spans="7:8">
      <c r="G166" s="287"/>
      <c r="H166" s="287"/>
    </row>
    <row r="167" spans="7:8">
      <c r="G167" s="287"/>
      <c r="H167" s="287"/>
    </row>
    <row r="168" spans="7:8">
      <c r="G168" s="287"/>
      <c r="H168" s="287"/>
    </row>
    <row r="169" spans="7:8">
      <c r="G169" s="287"/>
      <c r="H169" s="287"/>
    </row>
    <row r="170" spans="7:8">
      <c r="G170" s="287"/>
      <c r="H170" s="287"/>
    </row>
    <row r="171" spans="7:8">
      <c r="G171" s="287"/>
      <c r="H171" s="287"/>
    </row>
    <row r="172" spans="7:8">
      <c r="G172" s="287"/>
      <c r="H172" s="287"/>
    </row>
    <row r="173" spans="7:8">
      <c r="G173" s="287"/>
      <c r="H173" s="287"/>
    </row>
    <row r="174" spans="7:8">
      <c r="G174" s="287"/>
      <c r="H174" s="287"/>
    </row>
    <row r="175" spans="7:8">
      <c r="G175" s="287"/>
      <c r="H175" s="287"/>
    </row>
    <row r="176" spans="7:8">
      <c r="G176" s="287"/>
      <c r="H176" s="287"/>
    </row>
    <row r="177" spans="7:8">
      <c r="G177" s="287"/>
      <c r="H177" s="287"/>
    </row>
    <row r="178" spans="7:8">
      <c r="G178" s="287"/>
      <c r="H178" s="287"/>
    </row>
    <row r="179" spans="7:8">
      <c r="G179" s="287"/>
      <c r="H179" s="287"/>
    </row>
    <row r="180" spans="7:8">
      <c r="G180" s="287"/>
      <c r="H180" s="287"/>
    </row>
    <row r="181" spans="7:8">
      <c r="G181" s="287"/>
      <c r="H181" s="287"/>
    </row>
    <row r="182" spans="7:8">
      <c r="G182" s="287"/>
      <c r="H182" s="287"/>
    </row>
    <row r="183" spans="7:8">
      <c r="G183" s="287"/>
      <c r="H183" s="287"/>
    </row>
    <row r="184" spans="7:8">
      <c r="G184" s="287"/>
      <c r="H184" s="287"/>
    </row>
    <row r="185" spans="7:8">
      <c r="G185" s="287"/>
      <c r="H185" s="287"/>
    </row>
    <row r="186" spans="7:8">
      <c r="G186" s="287"/>
      <c r="H186" s="287"/>
    </row>
    <row r="187" spans="7:8">
      <c r="G187" s="287"/>
      <c r="H187" s="287"/>
    </row>
    <row r="188" spans="7:8">
      <c r="G188" s="287"/>
      <c r="H188" s="287"/>
    </row>
    <row r="189" spans="7:8">
      <c r="G189" s="287"/>
      <c r="H189" s="287"/>
    </row>
    <row r="190" spans="7:8">
      <c r="G190" s="287"/>
      <c r="H190" s="287"/>
    </row>
    <row r="191" spans="7:8">
      <c r="G191" s="287"/>
      <c r="H191" s="287"/>
    </row>
    <row r="192" spans="7:8">
      <c r="G192" s="287"/>
      <c r="H192" s="287"/>
    </row>
    <row r="193" spans="7:8">
      <c r="G193" s="287"/>
      <c r="H193" s="287"/>
    </row>
    <row r="194" spans="7:8">
      <c r="G194" s="287"/>
      <c r="H194" s="287"/>
    </row>
    <row r="195" spans="7:8">
      <c r="G195" s="287"/>
      <c r="H195" s="287"/>
    </row>
  </sheetData>
  <sheetProtection password="C685" sheet="1" objects="1" scenarios="1"/>
  <protectedRanges>
    <protectedRange password="CC17" sqref="A1:E11 G3:H5 C13:E13 B16 D16 A19 E19:E20 H19 B23:F23 H24 A36:H72 J23:J24 J10:J11 R29:R31 R3:U23" name="Amy Tan"/>
  </protectedRanges>
  <mergeCells count="4">
    <mergeCell ref="R1:S1"/>
    <mergeCell ref="T1:U1"/>
    <mergeCell ref="D13:E13"/>
    <mergeCell ref="A19:A20"/>
  </mergeCells>
  <printOptions horizontalCentered="1"/>
  <pageMargins left="0" right="0" top="0.32" bottom="0.22"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93"/>
  <sheetViews>
    <sheetView zoomScale="85" zoomScaleNormal="85" workbookViewId="0">
      <selection activeCell="C7" sqref="C7"/>
    </sheetView>
  </sheetViews>
  <sheetFormatPr defaultRowHeight="15.75"/>
  <cols>
    <col min="1" max="1" width="23.5703125" style="551" customWidth="1"/>
    <col min="2" max="2" width="67.42578125" style="552" customWidth="1"/>
    <col min="3" max="3" width="7.7109375" style="552" customWidth="1"/>
    <col min="4" max="4" width="12.85546875" style="673" customWidth="1"/>
    <col min="5" max="5" width="12.85546875" style="674" customWidth="1"/>
    <col min="6" max="6" width="16.5703125" style="675" customWidth="1"/>
    <col min="7" max="7" width="15.140625" style="610" customWidth="1"/>
    <col min="8" max="8" width="14.5703125" style="609" customWidth="1"/>
    <col min="9" max="9" width="16.140625" style="552" bestFit="1" customWidth="1"/>
    <col min="10" max="15" width="13.140625" style="552" customWidth="1"/>
    <col min="16" max="16" width="11.85546875" style="552" bestFit="1" customWidth="1"/>
    <col min="17" max="17" width="12.28515625" style="552" bestFit="1" customWidth="1"/>
    <col min="18" max="18" width="11.140625" style="552" customWidth="1"/>
    <col min="19" max="19" width="12.7109375" style="552" bestFit="1" customWidth="1"/>
    <col min="20" max="20" width="41.85546875" style="610" customWidth="1"/>
    <col min="21" max="21" width="9" style="611" customWidth="1"/>
    <col min="22" max="22" width="9.7109375" style="611" customWidth="1"/>
    <col min="23" max="23" width="9" style="611" bestFit="1" customWidth="1"/>
    <col min="24" max="24" width="11.85546875" style="611" bestFit="1" customWidth="1"/>
    <col min="25" max="25" width="9" style="611" customWidth="1"/>
    <col min="26" max="27" width="9.140625" style="611"/>
    <col min="28" max="28" width="9.42578125" style="611" customWidth="1"/>
    <col min="29" max="29" width="9.140625" style="611"/>
    <col min="30" max="16384" width="9.140625" style="552"/>
  </cols>
  <sheetData>
    <row r="1" spans="1:29" s="690" customFormat="1">
      <c r="A1" s="680" t="s">
        <v>70</v>
      </c>
      <c r="B1" s="681" t="s">
        <v>142</v>
      </c>
      <c r="C1" s="682"/>
      <c r="D1" s="683"/>
      <c r="E1" s="684"/>
      <c r="F1" s="685"/>
      <c r="G1" s="686"/>
      <c r="H1" s="687"/>
      <c r="I1" s="682"/>
      <c r="J1" s="682"/>
      <c r="K1" s="682"/>
      <c r="L1" s="682"/>
      <c r="M1" s="682"/>
      <c r="N1" s="682"/>
      <c r="O1" s="682"/>
      <c r="P1" s="682"/>
      <c r="Q1" s="682"/>
      <c r="R1" s="682"/>
      <c r="S1" s="682"/>
      <c r="T1" s="688"/>
      <c r="U1" s="689"/>
      <c r="V1" s="689"/>
      <c r="W1" s="689"/>
      <c r="X1" s="689"/>
      <c r="Y1" s="689"/>
      <c r="Z1" s="689"/>
      <c r="AA1" s="689"/>
      <c r="AB1" s="689"/>
      <c r="AC1" s="689"/>
    </row>
    <row r="2" spans="1:29" s="690" customFormat="1">
      <c r="A2" s="680" t="s">
        <v>68</v>
      </c>
      <c r="B2" s="691" t="s">
        <v>183</v>
      </c>
      <c r="C2" s="689"/>
      <c r="D2" s="683"/>
      <c r="E2" s="684"/>
      <c r="F2" s="685"/>
      <c r="G2" s="686"/>
      <c r="H2" s="687"/>
      <c r="I2" s="682"/>
      <c r="J2" s="682"/>
      <c r="K2" s="682"/>
      <c r="L2" s="682"/>
      <c r="M2" s="682"/>
      <c r="N2" s="682"/>
      <c r="O2" s="682"/>
      <c r="P2" s="682"/>
      <c r="Q2" s="682"/>
      <c r="R2" s="682"/>
      <c r="S2" s="682"/>
      <c r="T2" s="688"/>
      <c r="U2" s="689"/>
      <c r="V2" s="689"/>
      <c r="W2" s="689"/>
      <c r="X2" s="689"/>
      <c r="Y2" s="689"/>
      <c r="Z2" s="689"/>
      <c r="AA2" s="689"/>
      <c r="AB2" s="689"/>
      <c r="AC2" s="689"/>
    </row>
    <row r="3" spans="1:29" s="690" customFormat="1" ht="13.5" customHeight="1">
      <c r="A3" s="680" t="s">
        <v>125</v>
      </c>
      <c r="B3" s="693" t="s">
        <v>184</v>
      </c>
      <c r="C3" s="693"/>
      <c r="D3" s="683"/>
      <c r="E3" s="684"/>
      <c r="F3" s="685"/>
      <c r="G3" s="686"/>
      <c r="H3" s="687"/>
      <c r="I3" s="682"/>
      <c r="J3" s="682"/>
      <c r="K3" s="682"/>
      <c r="L3" s="682"/>
      <c r="M3" s="682"/>
      <c r="N3" s="682"/>
      <c r="O3" s="682"/>
      <c r="P3" s="682"/>
      <c r="Q3" s="682"/>
      <c r="R3" s="682"/>
      <c r="S3" s="682"/>
      <c r="T3" s="688"/>
      <c r="U3" s="689"/>
      <c r="V3" s="689"/>
      <c r="W3" s="689"/>
      <c r="X3" s="689"/>
      <c r="Y3" s="689"/>
      <c r="Z3" s="689"/>
      <c r="AA3" s="689"/>
      <c r="AB3" s="689"/>
      <c r="AC3" s="689"/>
    </row>
    <row r="4" spans="1:29" s="690" customFormat="1">
      <c r="A4" s="680" t="s">
        <v>71</v>
      </c>
      <c r="B4" s="680" t="s">
        <v>69</v>
      </c>
      <c r="C4" s="682"/>
      <c r="D4" s="683"/>
      <c r="E4" s="684"/>
      <c r="F4" s="685" t="s">
        <v>137</v>
      </c>
      <c r="G4" s="692" t="s">
        <v>132</v>
      </c>
      <c r="H4" s="687"/>
      <c r="I4" s="682"/>
      <c r="J4" s="682"/>
      <c r="K4" s="682"/>
      <c r="L4" s="682"/>
      <c r="M4" s="682"/>
      <c r="N4" s="682"/>
      <c r="O4" s="682"/>
      <c r="P4" s="682"/>
      <c r="Q4" s="682"/>
      <c r="R4" s="682"/>
      <c r="S4" s="682"/>
      <c r="T4" s="688"/>
      <c r="U4" s="689"/>
      <c r="V4" s="689"/>
      <c r="W4" s="689"/>
      <c r="X4" s="689"/>
      <c r="Y4" s="689"/>
      <c r="Z4" s="689"/>
      <c r="AA4" s="689"/>
      <c r="AB4" s="689"/>
      <c r="AC4" s="689"/>
    </row>
    <row r="5" spans="1:29" ht="16.5" thickBot="1">
      <c r="C5" s="551"/>
      <c r="D5" s="605"/>
      <c r="E5" s="606"/>
      <c r="F5" s="607"/>
      <c r="G5" s="608" t="s">
        <v>143</v>
      </c>
      <c r="I5" s="551"/>
      <c r="J5" s="551"/>
      <c r="K5" s="551"/>
      <c r="L5" s="551"/>
      <c r="M5" s="551"/>
      <c r="N5" s="551"/>
      <c r="O5" s="551"/>
      <c r="P5" s="551"/>
      <c r="Q5" s="551"/>
      <c r="R5" s="551"/>
      <c r="S5" s="551"/>
      <c r="U5" s="612"/>
    </row>
    <row r="6" spans="1:29" ht="16.5" thickBot="1">
      <c r="A6" s="553" t="s">
        <v>12</v>
      </c>
      <c r="B6" s="554" t="s">
        <v>2</v>
      </c>
      <c r="C6" s="613" t="s">
        <v>13</v>
      </c>
      <c r="D6" s="614" t="s">
        <v>14</v>
      </c>
      <c r="E6" s="615" t="s">
        <v>22</v>
      </c>
      <c r="F6" s="616" t="s">
        <v>25</v>
      </c>
      <c r="G6" s="617" t="s">
        <v>135</v>
      </c>
      <c r="H6" s="618" t="s">
        <v>23</v>
      </c>
      <c r="I6" s="619" t="s">
        <v>134</v>
      </c>
      <c r="J6" s="620"/>
      <c r="K6" s="621"/>
      <c r="L6" s="621"/>
      <c r="M6" s="621"/>
      <c r="N6" s="621"/>
      <c r="O6" s="621"/>
      <c r="P6" s="621"/>
      <c r="Q6" s="621"/>
      <c r="R6" s="621"/>
      <c r="S6" s="621"/>
      <c r="T6" s="622"/>
      <c r="U6" s="612"/>
      <c r="V6" s="623"/>
    </row>
    <row r="7" spans="1:29" ht="15" customHeight="1">
      <c r="A7" s="555"/>
      <c r="B7" s="556"/>
      <c r="C7" s="567"/>
      <c r="D7" s="568"/>
      <c r="E7" s="569"/>
      <c r="F7" s="570"/>
      <c r="G7" s="571"/>
      <c r="H7" s="572"/>
      <c r="I7" s="573"/>
      <c r="J7" s="624"/>
      <c r="K7" s="624"/>
      <c r="L7" s="624"/>
      <c r="M7" s="624"/>
      <c r="N7" s="624"/>
      <c r="O7" s="624"/>
      <c r="P7" s="624"/>
      <c r="Q7" s="624"/>
      <c r="R7" s="624"/>
      <c r="S7" s="624"/>
      <c r="T7" s="622"/>
      <c r="U7" s="625"/>
    </row>
    <row r="8" spans="1:29" ht="15" customHeight="1">
      <c r="A8" s="591"/>
      <c r="B8" s="592" t="s">
        <v>149</v>
      </c>
      <c r="C8" s="593"/>
      <c r="D8" s="574"/>
      <c r="E8" s="575"/>
      <c r="F8" s="570"/>
      <c r="G8" s="576"/>
      <c r="H8" s="577"/>
      <c r="I8" s="573"/>
      <c r="J8" s="624"/>
      <c r="K8" s="624"/>
      <c r="L8" s="624"/>
      <c r="M8" s="624"/>
      <c r="N8" s="624"/>
      <c r="O8" s="624"/>
      <c r="P8" s="624"/>
      <c r="Q8" s="624"/>
      <c r="R8" s="624"/>
      <c r="S8" s="624"/>
      <c r="T8" s="626"/>
      <c r="U8" s="625"/>
    </row>
    <row r="9" spans="1:29" ht="15" customHeight="1">
      <c r="A9" s="591">
        <v>1</v>
      </c>
      <c r="B9" s="594" t="s">
        <v>185</v>
      </c>
      <c r="C9" s="593" t="s">
        <v>150</v>
      </c>
      <c r="D9" s="574">
        <v>500</v>
      </c>
      <c r="E9" s="575">
        <v>4</v>
      </c>
      <c r="F9" s="570">
        <f>ROUND(D9*E9,2)</f>
        <v>2000</v>
      </c>
      <c r="G9" s="576"/>
      <c r="H9" s="578"/>
      <c r="I9" s="573"/>
      <c r="J9" s="624"/>
      <c r="K9" s="624"/>
      <c r="L9" s="624"/>
      <c r="M9" s="624"/>
      <c r="N9" s="624"/>
      <c r="O9" s="624"/>
      <c r="P9" s="624"/>
      <c r="Q9" s="624"/>
      <c r="R9" s="624"/>
      <c r="S9" s="624"/>
      <c r="T9" s="626"/>
      <c r="U9" s="627"/>
      <c r="V9" s="628"/>
      <c r="W9" s="629"/>
    </row>
    <row r="10" spans="1:29" s="610" customFormat="1" ht="15" customHeight="1">
      <c r="A10" s="591"/>
      <c r="B10" s="594"/>
      <c r="C10" s="593"/>
      <c r="D10" s="574"/>
      <c r="E10" s="575"/>
      <c r="F10" s="570">
        <f t="shared" ref="F10:F32" si="0">ROUND(D10*E10,2)</f>
        <v>0</v>
      </c>
      <c r="G10" s="576"/>
      <c r="H10" s="579"/>
      <c r="I10" s="580"/>
      <c r="J10" s="630"/>
      <c r="K10" s="630"/>
      <c r="L10" s="630"/>
      <c r="M10" s="630"/>
      <c r="N10" s="630"/>
      <c r="O10" s="630"/>
      <c r="P10" s="630"/>
      <c r="Q10" s="630"/>
      <c r="R10" s="630"/>
      <c r="S10" s="630"/>
      <c r="T10" s="626"/>
      <c r="U10" s="627"/>
      <c r="V10" s="628"/>
      <c r="W10" s="629"/>
      <c r="X10" s="611"/>
      <c r="Y10" s="611"/>
      <c r="Z10" s="611"/>
      <c r="AA10" s="611"/>
      <c r="AB10" s="611"/>
      <c r="AC10" s="611"/>
    </row>
    <row r="11" spans="1:29" s="610" customFormat="1" ht="15" customHeight="1">
      <c r="A11" s="591"/>
      <c r="B11" s="594" t="s">
        <v>151</v>
      </c>
      <c r="C11" s="593"/>
      <c r="D11" s="581"/>
      <c r="E11" s="575"/>
      <c r="F11" s="570">
        <f>ROUND(D11*E11,2)</f>
        <v>0</v>
      </c>
      <c r="G11" s="576"/>
      <c r="H11" s="579"/>
      <c r="I11" s="580">
        <f>ROUND(H11*D11,2)</f>
        <v>0</v>
      </c>
      <c r="J11" s="630"/>
      <c r="K11" s="630"/>
      <c r="L11" s="630"/>
      <c r="M11" s="630"/>
      <c r="N11" s="630"/>
      <c r="O11" s="630"/>
      <c r="P11" s="630"/>
      <c r="Q11" s="630"/>
      <c r="R11" s="630"/>
      <c r="S11" s="630"/>
      <c r="T11" s="626"/>
      <c r="U11" s="627"/>
      <c r="V11" s="628"/>
      <c r="W11" s="611"/>
      <c r="X11" s="611"/>
      <c r="Y11" s="611"/>
      <c r="Z11" s="611"/>
      <c r="AA11" s="611"/>
      <c r="AB11" s="611"/>
      <c r="AC11" s="611"/>
    </row>
    <row r="12" spans="1:29" s="610" customFormat="1" ht="15" customHeight="1">
      <c r="A12" s="591">
        <f>A9+1</f>
        <v>2</v>
      </c>
      <c r="B12" s="595" t="s">
        <v>152</v>
      </c>
      <c r="C12" s="593" t="s">
        <v>136</v>
      </c>
      <c r="D12" s="581">
        <v>4.5</v>
      </c>
      <c r="E12" s="575">
        <v>44100</v>
      </c>
      <c r="F12" s="570">
        <f t="shared" si="0"/>
        <v>198450</v>
      </c>
      <c r="G12" s="571"/>
      <c r="H12" s="579">
        <v>570</v>
      </c>
      <c r="I12" s="580">
        <f>ROUND(H12*D12,2)</f>
        <v>2565</v>
      </c>
      <c r="J12" s="630"/>
      <c r="K12" s="630"/>
      <c r="L12" s="630"/>
      <c r="M12" s="630"/>
      <c r="N12" s="630"/>
      <c r="O12" s="630"/>
      <c r="P12" s="630">
        <v>0.85</v>
      </c>
      <c r="Q12" s="630">
        <f>+P12*H12</f>
        <v>484.5</v>
      </c>
      <c r="R12" s="630"/>
      <c r="S12" s="630">
        <f>+Q12-I12</f>
        <v>-2080.5</v>
      </c>
      <c r="T12" s="626"/>
      <c r="U12" s="627"/>
      <c r="V12" s="628"/>
      <c r="W12" s="611"/>
      <c r="X12" s="611"/>
      <c r="Y12" s="611"/>
      <c r="Z12" s="611"/>
      <c r="AA12" s="611"/>
      <c r="AB12" s="611"/>
      <c r="AC12" s="611"/>
    </row>
    <row r="13" spans="1:29" s="610" customFormat="1" ht="15" customHeight="1">
      <c r="A13" s="596">
        <f t="shared" ref="A13:A18" si="1">A12+1</f>
        <v>3</v>
      </c>
      <c r="B13" s="595" t="s">
        <v>153</v>
      </c>
      <c r="C13" s="593" t="s">
        <v>136</v>
      </c>
      <c r="D13" s="581">
        <v>4.5</v>
      </c>
      <c r="E13" s="575">
        <v>10999</v>
      </c>
      <c r="F13" s="570">
        <f t="shared" si="0"/>
        <v>49495.5</v>
      </c>
      <c r="G13" s="576"/>
      <c r="H13" s="579"/>
      <c r="I13" s="580">
        <f t="shared" ref="I13:I32" si="2">ROUND(H13*D13,2)</f>
        <v>0</v>
      </c>
      <c r="J13" s="630"/>
      <c r="K13" s="630"/>
      <c r="L13" s="630"/>
      <c r="M13" s="630"/>
      <c r="N13" s="630"/>
      <c r="O13" s="630"/>
      <c r="P13" s="630"/>
      <c r="Q13" s="630"/>
      <c r="R13" s="630"/>
      <c r="S13" s="630">
        <f t="shared" ref="S13:S32" si="3">+Q13-I13</f>
        <v>0</v>
      </c>
      <c r="T13" s="626"/>
      <c r="U13" s="627"/>
      <c r="V13" s="628"/>
      <c r="W13" s="611"/>
      <c r="X13" s="611"/>
      <c r="Y13" s="611"/>
      <c r="Z13" s="611"/>
      <c r="AA13" s="611"/>
      <c r="AB13" s="611"/>
      <c r="AC13" s="611"/>
    </row>
    <row r="14" spans="1:29" s="610" customFormat="1" ht="15" customHeight="1">
      <c r="A14" s="596">
        <f t="shared" si="1"/>
        <v>4</v>
      </c>
      <c r="B14" s="595" t="s">
        <v>154</v>
      </c>
      <c r="C14" s="593" t="s">
        <v>136</v>
      </c>
      <c r="D14" s="581">
        <v>4.5</v>
      </c>
      <c r="E14" s="575">
        <v>12940</v>
      </c>
      <c r="F14" s="570">
        <f t="shared" si="0"/>
        <v>58230</v>
      </c>
      <c r="G14" s="576"/>
      <c r="H14" s="579">
        <v>315</v>
      </c>
      <c r="I14" s="580">
        <f t="shared" si="2"/>
        <v>1417.5</v>
      </c>
      <c r="J14" s="630"/>
      <c r="K14" s="630"/>
      <c r="L14" s="630"/>
      <c r="M14" s="630"/>
      <c r="N14" s="630"/>
      <c r="O14" s="630"/>
      <c r="P14" s="630"/>
      <c r="Q14" s="630"/>
      <c r="R14" s="630"/>
      <c r="S14" s="630">
        <f t="shared" si="3"/>
        <v>-1417.5</v>
      </c>
      <c r="T14" s="626"/>
      <c r="U14" s="627"/>
      <c r="V14" s="628"/>
      <c r="W14" s="611"/>
      <c r="X14" s="611"/>
      <c r="Y14" s="611"/>
      <c r="Z14" s="611"/>
      <c r="AA14" s="611"/>
      <c r="AB14" s="611"/>
      <c r="AC14" s="611"/>
    </row>
    <row r="15" spans="1:29" s="610" customFormat="1" ht="15" customHeight="1">
      <c r="A15" s="596">
        <f t="shared" si="1"/>
        <v>5</v>
      </c>
      <c r="B15" s="595" t="s">
        <v>155</v>
      </c>
      <c r="C15" s="593" t="s">
        <v>136</v>
      </c>
      <c r="D15" s="581">
        <v>4.5</v>
      </c>
      <c r="E15" s="575">
        <v>34200</v>
      </c>
      <c r="F15" s="570">
        <f t="shared" si="0"/>
        <v>153900</v>
      </c>
      <c r="G15" s="576"/>
      <c r="H15" s="579">
        <v>1107</v>
      </c>
      <c r="I15" s="580">
        <f t="shared" si="2"/>
        <v>4981.5</v>
      </c>
      <c r="J15" s="630"/>
      <c r="K15" s="630"/>
      <c r="L15" s="630"/>
      <c r="M15" s="630"/>
      <c r="N15" s="630"/>
      <c r="O15" s="630"/>
      <c r="P15" s="630"/>
      <c r="Q15" s="630"/>
      <c r="R15" s="630"/>
      <c r="S15" s="630">
        <f t="shared" si="3"/>
        <v>-4981.5</v>
      </c>
      <c r="T15" s="626"/>
      <c r="U15" s="627"/>
      <c r="V15" s="628"/>
      <c r="W15" s="611"/>
      <c r="X15" s="611"/>
      <c r="Y15" s="611"/>
      <c r="Z15" s="611"/>
      <c r="AA15" s="611"/>
      <c r="AB15" s="611"/>
      <c r="AC15" s="611"/>
    </row>
    <row r="16" spans="1:29" s="610" customFormat="1" ht="15" customHeight="1">
      <c r="A16" s="596">
        <f t="shared" si="1"/>
        <v>6</v>
      </c>
      <c r="B16" s="595" t="s">
        <v>156</v>
      </c>
      <c r="C16" s="593" t="s">
        <v>136</v>
      </c>
      <c r="D16" s="581">
        <v>4.5</v>
      </c>
      <c r="E16" s="575">
        <v>4075</v>
      </c>
      <c r="F16" s="570">
        <f t="shared" si="0"/>
        <v>18337.5</v>
      </c>
      <c r="G16" s="571"/>
      <c r="H16" s="579"/>
      <c r="I16" s="580">
        <f t="shared" si="2"/>
        <v>0</v>
      </c>
      <c r="J16" s="630"/>
      <c r="K16" s="630"/>
      <c r="L16" s="630"/>
      <c r="M16" s="630"/>
      <c r="N16" s="630"/>
      <c r="O16" s="630"/>
      <c r="P16" s="630">
        <v>0.85</v>
      </c>
      <c r="Q16" s="630">
        <f>+P16*H16</f>
        <v>0</v>
      </c>
      <c r="R16" s="630"/>
      <c r="S16" s="630">
        <f t="shared" si="3"/>
        <v>0</v>
      </c>
      <c r="T16" s="626"/>
      <c r="U16" s="627"/>
      <c r="V16" s="628"/>
      <c r="W16" s="611"/>
      <c r="X16" s="611"/>
      <c r="Y16" s="611"/>
      <c r="Z16" s="611"/>
      <c r="AA16" s="611"/>
      <c r="AB16" s="611"/>
      <c r="AC16" s="611"/>
    </row>
    <row r="17" spans="1:29" s="610" customFormat="1" ht="15" customHeight="1">
      <c r="A17" s="596">
        <f t="shared" si="1"/>
        <v>7</v>
      </c>
      <c r="B17" s="595" t="s">
        <v>157</v>
      </c>
      <c r="C17" s="593" t="s">
        <v>136</v>
      </c>
      <c r="D17" s="581">
        <v>4.5</v>
      </c>
      <c r="E17" s="575">
        <v>45</v>
      </c>
      <c r="F17" s="570">
        <f t="shared" si="0"/>
        <v>202.5</v>
      </c>
      <c r="G17" s="576"/>
      <c r="H17" s="579"/>
      <c r="I17" s="580">
        <f t="shared" si="2"/>
        <v>0</v>
      </c>
      <c r="J17" s="630"/>
      <c r="K17" s="630"/>
      <c r="L17" s="630"/>
      <c r="M17" s="630"/>
      <c r="N17" s="630"/>
      <c r="O17" s="630"/>
      <c r="P17" s="630"/>
      <c r="Q17" s="630"/>
      <c r="R17" s="630"/>
      <c r="S17" s="630">
        <f t="shared" si="3"/>
        <v>0</v>
      </c>
      <c r="T17" s="626"/>
      <c r="U17" s="627"/>
      <c r="V17" s="628"/>
      <c r="W17" s="611"/>
      <c r="X17" s="611"/>
      <c r="Y17" s="611"/>
      <c r="Z17" s="611"/>
      <c r="AA17" s="611"/>
      <c r="AB17" s="611"/>
      <c r="AC17" s="611"/>
    </row>
    <row r="18" spans="1:29" s="610" customFormat="1" ht="15" customHeight="1">
      <c r="A18" s="596">
        <f t="shared" si="1"/>
        <v>8</v>
      </c>
      <c r="B18" s="595" t="s">
        <v>158</v>
      </c>
      <c r="C18" s="593" t="s">
        <v>136</v>
      </c>
      <c r="D18" s="581">
        <v>4.5</v>
      </c>
      <c r="E18" s="575">
        <v>45</v>
      </c>
      <c r="F18" s="570">
        <f t="shared" si="0"/>
        <v>202.5</v>
      </c>
      <c r="G18" s="576"/>
      <c r="H18" s="579"/>
      <c r="I18" s="580">
        <f t="shared" si="2"/>
        <v>0</v>
      </c>
      <c r="J18" s="630"/>
      <c r="K18" s="630"/>
      <c r="L18" s="630"/>
      <c r="M18" s="630"/>
      <c r="N18" s="630"/>
      <c r="O18" s="630"/>
      <c r="P18" s="630"/>
      <c r="Q18" s="630"/>
      <c r="R18" s="630"/>
      <c r="S18" s="630">
        <f t="shared" si="3"/>
        <v>0</v>
      </c>
      <c r="T18" s="626"/>
      <c r="U18" s="627"/>
      <c r="V18" s="628"/>
      <c r="W18" s="611"/>
      <c r="X18" s="611"/>
      <c r="Y18" s="611"/>
      <c r="Z18" s="611"/>
      <c r="AA18" s="611"/>
      <c r="AB18" s="611"/>
      <c r="AC18" s="611"/>
    </row>
    <row r="19" spans="1:29" s="610" customFormat="1" ht="15" customHeight="1">
      <c r="A19" s="596"/>
      <c r="B19" s="597"/>
      <c r="C19" s="593"/>
      <c r="D19" s="581"/>
      <c r="E19" s="575"/>
      <c r="F19" s="570">
        <f t="shared" si="0"/>
        <v>0</v>
      </c>
      <c r="G19" s="576"/>
      <c r="H19" s="579"/>
      <c r="I19" s="580">
        <f t="shared" si="2"/>
        <v>0</v>
      </c>
      <c r="J19" s="630"/>
      <c r="K19" s="630"/>
      <c r="L19" s="630"/>
      <c r="M19" s="630"/>
      <c r="N19" s="630"/>
      <c r="O19" s="630"/>
      <c r="P19" s="630"/>
      <c r="Q19" s="630"/>
      <c r="R19" s="630"/>
      <c r="S19" s="630">
        <f t="shared" si="3"/>
        <v>0</v>
      </c>
      <c r="T19" s="626"/>
      <c r="U19" s="627"/>
      <c r="V19" s="628"/>
      <c r="W19" s="611"/>
      <c r="X19" s="611"/>
      <c r="Y19" s="611"/>
      <c r="Z19" s="611"/>
      <c r="AA19" s="611"/>
      <c r="AB19" s="611"/>
      <c r="AC19" s="611"/>
    </row>
    <row r="20" spans="1:29" s="610" customFormat="1" ht="15" customHeight="1">
      <c r="A20" s="598"/>
      <c r="B20" s="599"/>
      <c r="C20" s="600"/>
      <c r="D20" s="582"/>
      <c r="E20" s="575"/>
      <c r="F20" s="570">
        <f t="shared" si="0"/>
        <v>0</v>
      </c>
      <c r="G20" s="571"/>
      <c r="H20" s="579"/>
      <c r="I20" s="580">
        <f t="shared" si="2"/>
        <v>0</v>
      </c>
      <c r="J20" s="630"/>
      <c r="K20" s="630"/>
      <c r="L20" s="630"/>
      <c r="M20" s="630"/>
      <c r="N20" s="630"/>
      <c r="O20" s="630"/>
      <c r="P20" s="630">
        <v>87</v>
      </c>
      <c r="Q20" s="630">
        <f>+P20*H20</f>
        <v>0</v>
      </c>
      <c r="R20" s="630"/>
      <c r="S20" s="630">
        <f t="shared" si="3"/>
        <v>0</v>
      </c>
      <c r="T20" s="631"/>
      <c r="U20" s="627"/>
      <c r="V20" s="628"/>
      <c r="W20" s="611"/>
      <c r="X20" s="611"/>
      <c r="Y20" s="611"/>
      <c r="Z20" s="611"/>
      <c r="AA20" s="611"/>
      <c r="AB20" s="611"/>
      <c r="AC20" s="611"/>
    </row>
    <row r="21" spans="1:29" s="610" customFormat="1" ht="15" customHeight="1">
      <c r="A21" s="598"/>
      <c r="B21" s="601" t="s">
        <v>159</v>
      </c>
      <c r="C21" s="593"/>
      <c r="D21" s="582"/>
      <c r="E21" s="575"/>
      <c r="F21" s="570">
        <f t="shared" si="0"/>
        <v>0</v>
      </c>
      <c r="G21" s="571"/>
      <c r="H21" s="579"/>
      <c r="I21" s="580">
        <f t="shared" si="2"/>
        <v>0</v>
      </c>
      <c r="J21" s="630"/>
      <c r="K21" s="630"/>
      <c r="L21" s="630"/>
      <c r="M21" s="630"/>
      <c r="N21" s="630"/>
      <c r="O21" s="630"/>
      <c r="P21" s="630">
        <v>93</v>
      </c>
      <c r="Q21" s="630">
        <f>+P21*H21</f>
        <v>0</v>
      </c>
      <c r="R21" s="630"/>
      <c r="S21" s="630">
        <f t="shared" si="3"/>
        <v>0</v>
      </c>
      <c r="T21" s="631"/>
      <c r="U21" s="627"/>
      <c r="V21" s="628"/>
      <c r="W21" s="611"/>
      <c r="X21" s="611"/>
      <c r="Y21" s="611"/>
      <c r="Z21" s="611"/>
      <c r="AA21" s="611"/>
      <c r="AB21" s="611"/>
      <c r="AC21" s="611"/>
    </row>
    <row r="22" spans="1:29" s="610" customFormat="1" ht="157.5">
      <c r="A22" s="598"/>
      <c r="B22" s="557" t="s">
        <v>160</v>
      </c>
      <c r="C22" s="602" t="s">
        <v>161</v>
      </c>
      <c r="D22" s="582">
        <v>1000</v>
      </c>
      <c r="E22" s="575">
        <v>1</v>
      </c>
      <c r="F22" s="570">
        <f t="shared" si="0"/>
        <v>1000</v>
      </c>
      <c r="G22" s="571"/>
      <c r="H22" s="579"/>
      <c r="I22" s="580">
        <f t="shared" si="2"/>
        <v>0</v>
      </c>
      <c r="J22" s="630"/>
      <c r="K22" s="630"/>
      <c r="L22" s="630"/>
      <c r="M22" s="630"/>
      <c r="N22" s="630"/>
      <c r="O22" s="630"/>
      <c r="P22" s="630">
        <v>39</v>
      </c>
      <c r="Q22" s="630">
        <f>+P22*H22</f>
        <v>0</v>
      </c>
      <c r="R22" s="630"/>
      <c r="S22" s="630">
        <f t="shared" si="3"/>
        <v>0</v>
      </c>
      <c r="T22" s="631"/>
      <c r="U22" s="627"/>
      <c r="V22" s="628"/>
      <c r="W22" s="611"/>
      <c r="X22" s="611"/>
      <c r="Y22" s="611"/>
      <c r="Z22" s="611"/>
      <c r="AA22" s="611"/>
      <c r="AB22" s="611"/>
      <c r="AC22" s="611"/>
    </row>
    <row r="23" spans="1:29" s="610" customFormat="1" ht="15" customHeight="1">
      <c r="A23" s="598"/>
      <c r="B23" s="557" t="s">
        <v>162</v>
      </c>
      <c r="C23" s="602"/>
      <c r="D23" s="582"/>
      <c r="E23" s="575"/>
      <c r="F23" s="570">
        <f t="shared" si="0"/>
        <v>0</v>
      </c>
      <c r="G23" s="571"/>
      <c r="H23" s="579"/>
      <c r="I23" s="580">
        <f t="shared" si="2"/>
        <v>0</v>
      </c>
      <c r="J23" s="630"/>
      <c r="K23" s="630"/>
      <c r="L23" s="630"/>
      <c r="M23" s="630"/>
      <c r="N23" s="630"/>
      <c r="O23" s="630"/>
      <c r="P23" s="630">
        <v>30</v>
      </c>
      <c r="Q23" s="630">
        <f>+P23*H23</f>
        <v>0</v>
      </c>
      <c r="R23" s="630"/>
      <c r="S23" s="630">
        <f t="shared" si="3"/>
        <v>0</v>
      </c>
      <c r="T23" s="631"/>
      <c r="U23" s="627"/>
      <c r="V23" s="628"/>
      <c r="W23" s="611"/>
      <c r="X23" s="611"/>
      <c r="Y23" s="611"/>
      <c r="Z23" s="611"/>
      <c r="AA23" s="611"/>
      <c r="AB23" s="611"/>
      <c r="AC23" s="611"/>
    </row>
    <row r="24" spans="1:29" s="610" customFormat="1" ht="15" customHeight="1">
      <c r="A24" s="598"/>
      <c r="B24" s="603" t="s">
        <v>163</v>
      </c>
      <c r="C24" s="593"/>
      <c r="D24" s="581"/>
      <c r="E24" s="575"/>
      <c r="F24" s="570">
        <f t="shared" si="0"/>
        <v>0</v>
      </c>
      <c r="G24" s="576"/>
      <c r="H24" s="579"/>
      <c r="I24" s="580">
        <f t="shared" si="2"/>
        <v>0</v>
      </c>
      <c r="J24" s="630"/>
      <c r="K24" s="630"/>
      <c r="L24" s="630"/>
      <c r="M24" s="630"/>
      <c r="N24" s="630"/>
      <c r="O24" s="630"/>
      <c r="P24" s="630"/>
      <c r="Q24" s="630"/>
      <c r="R24" s="630"/>
      <c r="S24" s="630">
        <f t="shared" si="3"/>
        <v>0</v>
      </c>
      <c r="T24" s="632"/>
      <c r="U24" s="627"/>
      <c r="V24" s="628"/>
      <c r="W24" s="611"/>
      <c r="X24" s="611"/>
      <c r="Y24" s="611"/>
      <c r="Z24" s="611"/>
      <c r="AA24" s="611"/>
      <c r="AB24" s="611"/>
      <c r="AC24" s="611"/>
    </row>
    <row r="25" spans="1:29" s="610" customFormat="1">
      <c r="A25" s="598"/>
      <c r="B25" s="594" t="s">
        <v>164</v>
      </c>
      <c r="C25" s="593" t="s">
        <v>136</v>
      </c>
      <c r="D25" s="581" t="s">
        <v>168</v>
      </c>
      <c r="E25" s="575">
        <v>228</v>
      </c>
      <c r="F25" s="570" t="s">
        <v>168</v>
      </c>
      <c r="G25" s="576"/>
      <c r="H25" s="579"/>
      <c r="I25" s="580" t="s">
        <v>168</v>
      </c>
      <c r="J25" s="630"/>
      <c r="K25" s="630"/>
      <c r="L25" s="630"/>
      <c r="M25" s="630"/>
      <c r="N25" s="630"/>
      <c r="O25" s="630"/>
      <c r="P25" s="630"/>
      <c r="Q25" s="630"/>
      <c r="R25" s="630"/>
      <c r="S25" s="630" t="e">
        <f t="shared" si="3"/>
        <v>#VALUE!</v>
      </c>
      <c r="T25" s="626"/>
      <c r="U25" s="633"/>
      <c r="V25" s="611"/>
      <c r="W25" s="611"/>
      <c r="X25" s="611"/>
      <c r="Y25" s="611"/>
      <c r="Z25" s="611"/>
      <c r="AA25" s="611"/>
      <c r="AB25" s="611"/>
      <c r="AC25" s="611"/>
    </row>
    <row r="26" spans="1:29" s="610" customFormat="1" ht="15" customHeight="1">
      <c r="A26" s="598"/>
      <c r="B26" s="594"/>
      <c r="C26" s="593"/>
      <c r="D26" s="583"/>
      <c r="E26" s="584"/>
      <c r="F26" s="570">
        <f t="shared" si="0"/>
        <v>0</v>
      </c>
      <c r="G26" s="576"/>
      <c r="H26" s="579"/>
      <c r="I26" s="580">
        <f t="shared" si="2"/>
        <v>0</v>
      </c>
      <c r="J26" s="630"/>
      <c r="K26" s="630"/>
      <c r="L26" s="630"/>
      <c r="M26" s="630"/>
      <c r="N26" s="630"/>
      <c r="O26" s="630"/>
      <c r="P26" s="630"/>
      <c r="Q26" s="630"/>
      <c r="R26" s="630"/>
      <c r="S26" s="630">
        <f t="shared" si="3"/>
        <v>0</v>
      </c>
      <c r="T26" s="634"/>
      <c r="U26" s="633"/>
      <c r="V26" s="611"/>
      <c r="W26" s="611"/>
      <c r="X26" s="611"/>
      <c r="Y26" s="611"/>
      <c r="Z26" s="611"/>
      <c r="AA26" s="611"/>
      <c r="AB26" s="611"/>
      <c r="AC26" s="611"/>
    </row>
    <row r="27" spans="1:29" s="610" customFormat="1">
      <c r="A27" s="598"/>
      <c r="B27" s="594" t="s">
        <v>165</v>
      </c>
      <c r="C27" s="593" t="s">
        <v>136</v>
      </c>
      <c r="D27" s="583" t="s">
        <v>168</v>
      </c>
      <c r="E27" s="584">
        <v>456</v>
      </c>
      <c r="F27" s="570" t="s">
        <v>168</v>
      </c>
      <c r="G27" s="576"/>
      <c r="H27" s="579"/>
      <c r="I27" s="580" t="s">
        <v>168</v>
      </c>
      <c r="J27" s="630"/>
      <c r="K27" s="630"/>
      <c r="L27" s="630"/>
      <c r="M27" s="630"/>
      <c r="N27" s="630"/>
      <c r="O27" s="630"/>
      <c r="P27" s="630"/>
      <c r="Q27" s="630"/>
      <c r="R27" s="630"/>
      <c r="S27" s="630" t="e">
        <f t="shared" si="3"/>
        <v>#VALUE!</v>
      </c>
      <c r="T27" s="634"/>
      <c r="U27" s="633"/>
      <c r="V27" s="611"/>
      <c r="W27" s="611"/>
      <c r="X27" s="611"/>
      <c r="Y27" s="611"/>
      <c r="Z27" s="611"/>
      <c r="AA27" s="611"/>
      <c r="AB27" s="611"/>
      <c r="AC27" s="611"/>
    </row>
    <row r="28" spans="1:29" s="610" customFormat="1" ht="15" customHeight="1">
      <c r="A28" s="598"/>
      <c r="B28" s="594"/>
      <c r="C28" s="593"/>
      <c r="D28" s="581"/>
      <c r="E28" s="575"/>
      <c r="F28" s="570">
        <f>ROUND(D28*E28,2)</f>
        <v>0</v>
      </c>
      <c r="G28" s="585"/>
      <c r="H28" s="586"/>
      <c r="I28" s="580">
        <f t="shared" si="2"/>
        <v>0</v>
      </c>
      <c r="J28" s="630"/>
      <c r="K28" s="630"/>
      <c r="L28" s="630"/>
      <c r="M28" s="630"/>
      <c r="N28" s="630"/>
      <c r="O28" s="630"/>
      <c r="P28" s="630"/>
      <c r="Q28" s="630"/>
      <c r="R28" s="630"/>
      <c r="S28" s="630">
        <f t="shared" si="3"/>
        <v>0</v>
      </c>
      <c r="T28" s="635"/>
      <c r="U28" s="633"/>
      <c r="V28" s="628"/>
      <c r="W28" s="611"/>
      <c r="X28" s="611"/>
      <c r="Y28" s="611"/>
      <c r="Z28" s="611"/>
      <c r="AA28" s="611"/>
      <c r="AB28" s="611"/>
      <c r="AC28" s="611"/>
    </row>
    <row r="29" spans="1:29" s="610" customFormat="1" ht="31.5">
      <c r="A29" s="598"/>
      <c r="B29" s="594" t="s">
        <v>166</v>
      </c>
      <c r="C29" s="593" t="s">
        <v>138</v>
      </c>
      <c r="D29" s="581">
        <v>2.8</v>
      </c>
      <c r="E29" s="575">
        <v>4104</v>
      </c>
      <c r="F29" s="570">
        <f t="shared" si="0"/>
        <v>11491.2</v>
      </c>
      <c r="G29" s="585"/>
      <c r="H29" s="586"/>
      <c r="I29" s="580">
        <f t="shared" si="2"/>
        <v>0</v>
      </c>
      <c r="J29" s="630"/>
      <c r="K29" s="630"/>
      <c r="L29" s="630"/>
      <c r="M29" s="630"/>
      <c r="N29" s="630"/>
      <c r="O29" s="630"/>
      <c r="P29" s="630"/>
      <c r="Q29" s="630"/>
      <c r="R29" s="630"/>
      <c r="S29" s="630">
        <f t="shared" si="3"/>
        <v>0</v>
      </c>
      <c r="T29" s="635"/>
      <c r="U29" s="633"/>
      <c r="V29" s="628"/>
      <c r="W29" s="611"/>
      <c r="X29" s="611"/>
      <c r="Y29" s="611"/>
      <c r="Z29" s="611"/>
      <c r="AA29" s="611"/>
      <c r="AB29" s="611"/>
      <c r="AC29" s="611"/>
    </row>
    <row r="30" spans="1:29" s="610" customFormat="1" ht="15" customHeight="1">
      <c r="A30" s="598"/>
      <c r="B30" s="594"/>
      <c r="C30" s="593"/>
      <c r="D30" s="581"/>
      <c r="E30" s="575"/>
      <c r="F30" s="570">
        <f t="shared" si="0"/>
        <v>0</v>
      </c>
      <c r="G30" s="587"/>
      <c r="H30" s="586"/>
      <c r="I30" s="580">
        <f t="shared" si="2"/>
        <v>0</v>
      </c>
      <c r="J30" s="630"/>
      <c r="K30" s="630"/>
      <c r="L30" s="630"/>
      <c r="M30" s="630"/>
      <c r="N30" s="630"/>
      <c r="O30" s="630"/>
      <c r="P30" s="630"/>
      <c r="Q30" s="630"/>
      <c r="R30" s="630"/>
      <c r="S30" s="630">
        <f t="shared" si="3"/>
        <v>0</v>
      </c>
      <c r="T30" s="635"/>
      <c r="U30" s="633"/>
      <c r="V30" s="628"/>
      <c r="W30" s="611"/>
      <c r="X30" s="611"/>
      <c r="Y30" s="611"/>
      <c r="Z30" s="611"/>
      <c r="AA30" s="611"/>
      <c r="AB30" s="611"/>
      <c r="AC30" s="611"/>
    </row>
    <row r="31" spans="1:29" s="610" customFormat="1" ht="47.25">
      <c r="A31" s="598"/>
      <c r="B31" s="594" t="s">
        <v>167</v>
      </c>
      <c r="C31" s="593" t="s">
        <v>136</v>
      </c>
      <c r="D31" s="582">
        <v>4</v>
      </c>
      <c r="E31" s="588">
        <v>456</v>
      </c>
      <c r="F31" s="570">
        <f t="shared" si="0"/>
        <v>1824</v>
      </c>
      <c r="G31" s="587"/>
      <c r="H31" s="586"/>
      <c r="I31" s="580">
        <f t="shared" si="2"/>
        <v>0</v>
      </c>
      <c r="J31" s="630"/>
      <c r="K31" s="630"/>
      <c r="L31" s="630"/>
      <c r="M31" s="630"/>
      <c r="N31" s="630"/>
      <c r="O31" s="630"/>
      <c r="P31" s="636">
        <f>4.2+28.68+102.81</f>
        <v>135.69</v>
      </c>
      <c r="Q31" s="630">
        <f>2.1+28.48+102.41</f>
        <v>132.99</v>
      </c>
      <c r="R31" s="630">
        <v>2.6999999999999886</v>
      </c>
      <c r="S31" s="630">
        <f t="shared" si="3"/>
        <v>132.99</v>
      </c>
      <c r="T31" s="610" t="s">
        <v>126</v>
      </c>
      <c r="U31" s="611"/>
      <c r="V31" s="628"/>
      <c r="W31" s="611"/>
      <c r="X31" s="611"/>
      <c r="Y31" s="611"/>
      <c r="Z31" s="611"/>
      <c r="AA31" s="611"/>
      <c r="AB31" s="611"/>
      <c r="AC31" s="611"/>
    </row>
    <row r="32" spans="1:29" s="610" customFormat="1" ht="15" customHeight="1">
      <c r="A32" s="598"/>
      <c r="B32" s="604"/>
      <c r="C32" s="600"/>
      <c r="D32" s="581"/>
      <c r="E32" s="575"/>
      <c r="F32" s="570">
        <f t="shared" si="0"/>
        <v>0</v>
      </c>
      <c r="G32" s="587"/>
      <c r="H32" s="586"/>
      <c r="I32" s="580">
        <f t="shared" si="2"/>
        <v>0</v>
      </c>
      <c r="J32" s="630"/>
      <c r="K32" s="630"/>
      <c r="L32" s="630"/>
      <c r="M32" s="630"/>
      <c r="N32" s="630"/>
      <c r="O32" s="630"/>
      <c r="P32" s="630"/>
      <c r="Q32" s="630"/>
      <c r="R32" s="630"/>
      <c r="S32" s="630">
        <f t="shared" si="3"/>
        <v>0</v>
      </c>
      <c r="U32" s="611"/>
      <c r="V32" s="628"/>
      <c r="W32" s="611"/>
      <c r="X32" s="611"/>
      <c r="Y32" s="611"/>
      <c r="Z32" s="611"/>
      <c r="AA32" s="611"/>
      <c r="AB32" s="611"/>
      <c r="AC32" s="611"/>
    </row>
    <row r="33" spans="1:29" s="610" customFormat="1" ht="16.5" thickBot="1">
      <c r="A33" s="557"/>
      <c r="B33" s="558"/>
      <c r="C33" s="589"/>
      <c r="D33" s="581"/>
      <c r="E33" s="575"/>
      <c r="F33" s="570"/>
      <c r="G33" s="590"/>
      <c r="H33" s="586"/>
      <c r="I33" s="580">
        <f t="shared" ref="I33" si="4">ROUND(H33*D33,2)</f>
        <v>0</v>
      </c>
      <c r="J33" s="637"/>
      <c r="K33" s="637"/>
      <c r="L33" s="637"/>
      <c r="M33" s="637"/>
      <c r="N33" s="637"/>
      <c r="O33" s="637"/>
      <c r="P33" s="630"/>
      <c r="Q33" s="637"/>
      <c r="R33" s="637"/>
      <c r="S33" s="630"/>
      <c r="U33" s="611"/>
      <c r="V33" s="611"/>
      <c r="W33" s="611"/>
      <c r="X33" s="611"/>
      <c r="Y33" s="611"/>
      <c r="Z33" s="611"/>
      <c r="AA33" s="611"/>
      <c r="AB33" s="611"/>
      <c r="AC33" s="611"/>
    </row>
    <row r="34" spans="1:29" s="610" customFormat="1" ht="18" customHeight="1" thickBot="1">
      <c r="A34" s="559"/>
      <c r="B34" s="560"/>
      <c r="C34" s="638"/>
      <c r="D34" s="639"/>
      <c r="E34" s="640" t="s">
        <v>107</v>
      </c>
      <c r="F34" s="641">
        <f>SUM(F9:F33)</f>
        <v>495133.2</v>
      </c>
      <c r="G34" s="642"/>
      <c r="H34" s="643" t="s">
        <v>106</v>
      </c>
      <c r="I34" s="644">
        <f>SUM(I9:I33)</f>
        <v>8964</v>
      </c>
      <c r="J34" s="645"/>
      <c r="K34" s="645"/>
      <c r="L34" s="645"/>
      <c r="M34" s="645"/>
      <c r="N34" s="645"/>
      <c r="O34" s="645"/>
      <c r="P34" s="645"/>
      <c r="Q34" s="645">
        <f>SUM(Q7:Q32)</f>
        <v>617.49</v>
      </c>
      <c r="R34" s="645"/>
      <c r="S34" s="645" t="e">
        <f>SUM(S7:S32)</f>
        <v>#VALUE!</v>
      </c>
      <c r="U34" s="611"/>
      <c r="V34" s="611"/>
      <c r="W34" s="611"/>
      <c r="X34" s="611"/>
      <c r="Y34" s="611"/>
      <c r="Z34" s="611"/>
      <c r="AA34" s="611"/>
      <c r="AB34" s="611"/>
      <c r="AC34" s="611"/>
    </row>
    <row r="35" spans="1:29">
      <c r="A35" s="561"/>
      <c r="B35" s="562"/>
      <c r="C35" s="621"/>
      <c r="D35" s="646"/>
      <c r="E35" s="647"/>
      <c r="F35" s="648"/>
      <c r="G35" s="649"/>
      <c r="H35" s="650" t="s">
        <v>131</v>
      </c>
      <c r="I35" s="651">
        <f>+'VO1'!L19</f>
        <v>0</v>
      </c>
      <c r="J35" s="637"/>
      <c r="K35" s="637"/>
      <c r="L35" s="637"/>
      <c r="M35" s="637"/>
      <c r="N35" s="637"/>
      <c r="O35" s="637"/>
      <c r="P35" s="637"/>
      <c r="Q35" s="637"/>
      <c r="R35" s="637"/>
      <c r="S35" s="637"/>
    </row>
    <row r="36" spans="1:29">
      <c r="A36" s="561"/>
      <c r="B36" s="562"/>
      <c r="C36" s="652"/>
      <c r="D36" s="646"/>
      <c r="E36" s="647"/>
      <c r="F36" s="648"/>
      <c r="G36" s="649"/>
      <c r="H36" s="650" t="s">
        <v>3</v>
      </c>
      <c r="I36" s="651">
        <f>SUM(I34:I35)</f>
        <v>8964</v>
      </c>
      <c r="J36" s="637"/>
      <c r="K36" s="637"/>
      <c r="L36" s="637"/>
      <c r="M36" s="637"/>
      <c r="N36" s="637"/>
      <c r="O36" s="637"/>
      <c r="P36" s="637"/>
      <c r="Q36" s="637"/>
      <c r="R36" s="637"/>
      <c r="S36" s="637"/>
    </row>
    <row r="37" spans="1:29">
      <c r="A37" s="561"/>
      <c r="B37" s="562"/>
      <c r="C37" s="653"/>
      <c r="D37" s="646"/>
      <c r="E37" s="647"/>
      <c r="F37" s="648">
        <f>F34-F36</f>
        <v>495133.2</v>
      </c>
      <c r="G37" s="654"/>
      <c r="H37" s="655"/>
      <c r="I37" s="656"/>
      <c r="J37" s="657"/>
      <c r="K37" s="657"/>
      <c r="L37" s="657"/>
      <c r="M37" s="657"/>
      <c r="N37" s="657"/>
      <c r="O37" s="657"/>
      <c r="P37" s="657"/>
      <c r="Q37" s="657">
        <f>+Q34-I34-I35</f>
        <v>-8346.51</v>
      </c>
      <c r="R37" s="657"/>
      <c r="S37" s="657"/>
    </row>
    <row r="38" spans="1:29">
      <c r="A38" s="561"/>
      <c r="B38" s="562"/>
      <c r="C38" s="653"/>
      <c r="D38" s="646"/>
      <c r="E38" s="647"/>
      <c r="F38" s="658"/>
      <c r="G38" s="659"/>
      <c r="H38" s="660" t="s">
        <v>133</v>
      </c>
      <c r="I38" s="661">
        <v>0</v>
      </c>
      <c r="J38" s="662"/>
      <c r="K38" s="662"/>
      <c r="L38" s="662"/>
      <c r="M38" s="662"/>
      <c r="N38" s="662"/>
      <c r="O38" s="662"/>
      <c r="P38" s="657"/>
      <c r="Q38" s="657"/>
      <c r="R38" s="657"/>
      <c r="S38" s="657"/>
    </row>
    <row r="39" spans="1:29">
      <c r="A39" s="561"/>
      <c r="B39" s="562"/>
      <c r="C39" s="652"/>
      <c r="D39" s="646"/>
      <c r="E39" s="647"/>
      <c r="F39" s="648"/>
      <c r="G39" s="654"/>
      <c r="H39" s="663"/>
      <c r="I39" s="664"/>
      <c r="J39" s="664"/>
      <c r="K39" s="664"/>
      <c r="L39" s="664"/>
      <c r="M39" s="664"/>
      <c r="N39" s="664"/>
      <c r="O39" s="664"/>
      <c r="P39" s="657"/>
      <c r="Q39" s="657"/>
      <c r="R39" s="657"/>
      <c r="S39" s="657"/>
    </row>
    <row r="40" spans="1:29">
      <c r="A40" s="561"/>
      <c r="B40" s="562"/>
      <c r="C40" s="652"/>
      <c r="D40" s="646"/>
      <c r="E40" s="647"/>
      <c r="F40" s="648"/>
      <c r="G40" s="654"/>
      <c r="H40" s="665"/>
      <c r="I40" s="666"/>
      <c r="J40" s="666"/>
      <c r="K40" s="666"/>
      <c r="L40" s="666"/>
      <c r="M40" s="666"/>
      <c r="N40" s="666"/>
      <c r="O40" s="666"/>
      <c r="P40" s="667"/>
      <c r="Q40" s="667"/>
      <c r="R40" s="667"/>
      <c r="S40" s="667"/>
    </row>
    <row r="41" spans="1:29">
      <c r="A41" s="561"/>
      <c r="B41" s="563"/>
      <c r="C41" s="561"/>
      <c r="D41" s="646"/>
      <c r="E41" s="647"/>
      <c r="F41" s="648"/>
      <c r="G41" s="654"/>
      <c r="H41" s="665"/>
      <c r="I41" s="666"/>
      <c r="J41" s="666"/>
      <c r="K41" s="666"/>
      <c r="L41" s="666"/>
      <c r="M41" s="666"/>
      <c r="N41" s="666"/>
      <c r="O41" s="666"/>
      <c r="P41" s="667"/>
      <c r="Q41" s="667"/>
      <c r="R41" s="667"/>
      <c r="S41" s="667"/>
    </row>
    <row r="42" spans="1:29">
      <c r="A42" s="561"/>
      <c r="B42" s="564"/>
      <c r="C42" s="652"/>
      <c r="D42" s="646"/>
      <c r="E42" s="647"/>
      <c r="F42" s="648"/>
      <c r="G42" s="654"/>
      <c r="H42" s="665"/>
      <c r="I42" s="666"/>
      <c r="J42" s="666"/>
      <c r="K42" s="666"/>
      <c r="L42" s="666"/>
      <c r="M42" s="666"/>
      <c r="N42" s="666"/>
      <c r="O42" s="666"/>
      <c r="P42" s="667"/>
      <c r="Q42" s="667"/>
      <c r="R42" s="667"/>
      <c r="S42" s="667"/>
    </row>
    <row r="43" spans="1:29">
      <c r="A43" s="561"/>
      <c r="B43" s="565"/>
      <c r="C43" s="561"/>
      <c r="D43" s="646"/>
      <c r="E43" s="647"/>
      <c r="F43" s="648"/>
      <c r="G43" s="654"/>
      <c r="H43" s="668"/>
      <c r="I43" s="667"/>
      <c r="J43" s="667"/>
      <c r="K43" s="667"/>
      <c r="L43" s="667"/>
      <c r="M43" s="667"/>
      <c r="N43" s="667"/>
      <c r="O43" s="667"/>
      <c r="P43" s="667"/>
      <c r="Q43" s="667"/>
      <c r="R43" s="667"/>
      <c r="S43" s="667"/>
    </row>
    <row r="44" spans="1:29">
      <c r="A44" s="561"/>
      <c r="B44" s="565"/>
      <c r="C44" s="561"/>
      <c r="D44" s="646"/>
      <c r="E44" s="647"/>
      <c r="F44" s="648"/>
      <c r="G44" s="654"/>
      <c r="H44" s="668"/>
      <c r="I44" s="667"/>
      <c r="J44" s="667"/>
      <c r="K44" s="667"/>
      <c r="L44" s="667"/>
      <c r="M44" s="667"/>
      <c r="N44" s="667"/>
      <c r="O44" s="667"/>
      <c r="P44" s="667"/>
      <c r="Q44" s="667"/>
      <c r="R44" s="667"/>
      <c r="S44" s="667"/>
    </row>
    <row r="45" spans="1:29">
      <c r="A45" s="566"/>
      <c r="B45" s="565"/>
      <c r="C45" s="561"/>
      <c r="D45" s="646"/>
      <c r="E45" s="647"/>
      <c r="F45" s="648"/>
      <c r="G45" s="654"/>
      <c r="H45" s="668"/>
      <c r="I45" s="667"/>
      <c r="J45" s="667"/>
      <c r="K45" s="667"/>
      <c r="L45" s="667"/>
      <c r="M45" s="667"/>
      <c r="N45" s="667"/>
      <c r="O45" s="667"/>
      <c r="P45" s="667"/>
      <c r="Q45" s="667"/>
      <c r="R45" s="667"/>
      <c r="S45" s="667"/>
    </row>
    <row r="46" spans="1:29">
      <c r="B46" s="566"/>
      <c r="C46" s="566"/>
      <c r="D46" s="669"/>
      <c r="E46" s="670"/>
      <c r="F46" s="671"/>
      <c r="G46" s="672"/>
      <c r="H46" s="668"/>
      <c r="I46" s="667"/>
      <c r="J46" s="667"/>
      <c r="K46" s="667"/>
      <c r="L46" s="667"/>
      <c r="M46" s="667"/>
      <c r="N46" s="667"/>
      <c r="O46" s="667"/>
      <c r="P46" s="667"/>
      <c r="Q46" s="667"/>
      <c r="R46" s="667"/>
      <c r="S46" s="667"/>
    </row>
    <row r="47" spans="1:29">
      <c r="G47" s="672"/>
      <c r="H47" s="665"/>
      <c r="I47" s="667"/>
      <c r="J47" s="667"/>
      <c r="K47" s="667"/>
      <c r="L47" s="667"/>
      <c r="M47" s="667"/>
      <c r="N47" s="667"/>
      <c r="O47" s="667"/>
      <c r="P47" s="667"/>
      <c r="Q47" s="667"/>
      <c r="R47" s="667"/>
      <c r="S47" s="667"/>
    </row>
    <row r="48" spans="1:29">
      <c r="G48" s="672"/>
      <c r="H48" s="665"/>
      <c r="I48" s="667"/>
      <c r="J48" s="667"/>
      <c r="K48" s="667"/>
      <c r="L48" s="667"/>
      <c r="M48" s="667"/>
      <c r="N48" s="667"/>
      <c r="O48" s="667"/>
      <c r="P48" s="667"/>
      <c r="Q48" s="667"/>
      <c r="R48" s="667"/>
      <c r="S48" s="667"/>
    </row>
    <row r="49" spans="7:19">
      <c r="G49" s="672"/>
      <c r="H49" s="665"/>
      <c r="I49" s="667"/>
      <c r="J49" s="667"/>
      <c r="K49" s="667"/>
      <c r="L49" s="667"/>
      <c r="M49" s="667"/>
      <c r="N49" s="667"/>
      <c r="O49" s="667"/>
      <c r="P49" s="667"/>
      <c r="Q49" s="667"/>
      <c r="R49" s="667"/>
      <c r="S49" s="667"/>
    </row>
    <row r="50" spans="7:19" ht="12.75" customHeight="1">
      <c r="G50" s="672"/>
      <c r="H50" s="665"/>
      <c r="I50" s="667"/>
      <c r="J50" s="667"/>
      <c r="K50" s="667"/>
      <c r="L50" s="667"/>
      <c r="M50" s="667"/>
      <c r="N50" s="667"/>
      <c r="O50" s="667"/>
      <c r="P50" s="667"/>
      <c r="Q50" s="667"/>
      <c r="R50" s="667"/>
      <c r="S50" s="667"/>
    </row>
    <row r="51" spans="7:19">
      <c r="G51" s="672"/>
      <c r="H51" s="665"/>
      <c r="I51" s="667"/>
      <c r="J51" s="667"/>
      <c r="K51" s="667"/>
      <c r="L51" s="667"/>
      <c r="M51" s="667"/>
      <c r="N51" s="667"/>
      <c r="O51" s="667"/>
      <c r="P51" s="667"/>
      <c r="Q51" s="667"/>
      <c r="R51" s="667"/>
      <c r="S51" s="667"/>
    </row>
    <row r="52" spans="7:19" ht="14.25" customHeight="1">
      <c r="G52" s="672"/>
      <c r="H52" s="665"/>
      <c r="I52" s="667"/>
      <c r="J52" s="667"/>
      <c r="K52" s="667"/>
      <c r="L52" s="667"/>
      <c r="M52" s="667"/>
      <c r="N52" s="667"/>
      <c r="O52" s="667"/>
      <c r="P52" s="667"/>
      <c r="Q52" s="667"/>
      <c r="R52" s="667"/>
      <c r="S52" s="667"/>
    </row>
    <row r="53" spans="7:19">
      <c r="G53" s="672"/>
      <c r="H53" s="665"/>
      <c r="I53" s="667"/>
      <c r="J53" s="667"/>
      <c r="K53" s="667"/>
      <c r="L53" s="667"/>
      <c r="M53" s="667"/>
      <c r="N53" s="667"/>
      <c r="O53" s="667"/>
      <c r="P53" s="667"/>
      <c r="Q53" s="667"/>
      <c r="R53" s="667"/>
      <c r="S53" s="667"/>
    </row>
    <row r="54" spans="7:19">
      <c r="G54" s="672"/>
      <c r="H54" s="665"/>
      <c r="I54" s="667"/>
      <c r="J54" s="667"/>
      <c r="K54" s="667"/>
      <c r="L54" s="667"/>
      <c r="M54" s="667"/>
      <c r="N54" s="667"/>
      <c r="O54" s="667"/>
      <c r="P54" s="667"/>
      <c r="Q54" s="667"/>
      <c r="R54" s="667"/>
      <c r="S54" s="667"/>
    </row>
    <row r="55" spans="7:19">
      <c r="G55" s="654"/>
      <c r="H55" s="668"/>
      <c r="I55" s="667"/>
      <c r="J55" s="667"/>
      <c r="K55" s="667"/>
      <c r="L55" s="667"/>
      <c r="M55" s="667"/>
      <c r="N55" s="667"/>
      <c r="O55" s="667"/>
      <c r="P55" s="667"/>
      <c r="Q55" s="667"/>
      <c r="R55" s="667"/>
      <c r="S55" s="667"/>
    </row>
    <row r="56" spans="7:19">
      <c r="G56" s="654"/>
      <c r="H56" s="668"/>
      <c r="I56" s="676"/>
      <c r="J56" s="676"/>
      <c r="K56" s="676"/>
      <c r="L56" s="676"/>
      <c r="M56" s="676"/>
      <c r="N56" s="676"/>
      <c r="O56" s="676"/>
      <c r="P56" s="676"/>
      <c r="Q56" s="676"/>
      <c r="R56" s="676"/>
      <c r="S56" s="676"/>
    </row>
    <row r="57" spans="7:19">
      <c r="G57" s="654"/>
      <c r="H57" s="668"/>
      <c r="I57" s="667"/>
      <c r="J57" s="667"/>
      <c r="K57" s="667"/>
      <c r="L57" s="667"/>
      <c r="M57" s="667"/>
      <c r="N57" s="667"/>
      <c r="O57" s="667"/>
      <c r="P57" s="667"/>
      <c r="Q57" s="667"/>
      <c r="R57" s="667"/>
      <c r="S57" s="667"/>
    </row>
    <row r="58" spans="7:19">
      <c r="G58" s="654"/>
      <c r="H58" s="668"/>
      <c r="I58" s="667"/>
      <c r="J58" s="667"/>
      <c r="K58" s="667"/>
      <c r="L58" s="667"/>
      <c r="M58" s="667"/>
      <c r="N58" s="667"/>
      <c r="O58" s="667"/>
      <c r="P58" s="667"/>
      <c r="Q58" s="667"/>
      <c r="R58" s="667"/>
      <c r="S58" s="667"/>
    </row>
    <row r="59" spans="7:19">
      <c r="G59" s="654"/>
      <c r="H59" s="668"/>
      <c r="I59" s="667"/>
      <c r="J59" s="667"/>
      <c r="K59" s="667"/>
      <c r="L59" s="667"/>
      <c r="M59" s="667"/>
      <c r="N59" s="667"/>
      <c r="O59" s="667"/>
      <c r="P59" s="667"/>
      <c r="Q59" s="667"/>
      <c r="R59" s="667"/>
      <c r="S59" s="667"/>
    </row>
    <row r="60" spans="7:19">
      <c r="G60" s="654"/>
      <c r="H60" s="668"/>
      <c r="I60" s="667"/>
      <c r="J60" s="667"/>
      <c r="K60" s="667"/>
      <c r="L60" s="667"/>
      <c r="M60" s="667"/>
      <c r="N60" s="667"/>
      <c r="O60" s="667"/>
      <c r="P60" s="667"/>
      <c r="Q60" s="667"/>
      <c r="R60" s="667"/>
      <c r="S60" s="667"/>
    </row>
    <row r="61" spans="7:19">
      <c r="G61" s="654"/>
      <c r="H61" s="668"/>
      <c r="I61" s="667"/>
      <c r="J61" s="667"/>
      <c r="K61" s="667"/>
      <c r="L61" s="667"/>
      <c r="M61" s="667"/>
      <c r="N61" s="667"/>
      <c r="O61" s="667"/>
      <c r="P61" s="667"/>
      <c r="Q61" s="667"/>
      <c r="R61" s="667"/>
      <c r="S61" s="667"/>
    </row>
    <row r="62" spans="7:19">
      <c r="G62" s="654"/>
      <c r="H62" s="668"/>
      <c r="I62" s="667"/>
      <c r="J62" s="667"/>
      <c r="K62" s="667"/>
      <c r="L62" s="667"/>
      <c r="M62" s="667"/>
      <c r="N62" s="667"/>
      <c r="O62" s="667"/>
      <c r="P62" s="667"/>
      <c r="Q62" s="667"/>
      <c r="R62" s="667"/>
      <c r="S62" s="667"/>
    </row>
    <row r="63" spans="7:19">
      <c r="G63" s="654"/>
      <c r="H63" s="668"/>
      <c r="I63" s="667"/>
      <c r="J63" s="667"/>
      <c r="K63" s="667"/>
      <c r="L63" s="667"/>
      <c r="M63" s="667"/>
      <c r="N63" s="667"/>
      <c r="O63" s="667"/>
      <c r="P63" s="667"/>
      <c r="Q63" s="667"/>
      <c r="R63" s="667"/>
      <c r="S63" s="667"/>
    </row>
    <row r="64" spans="7:19">
      <c r="G64" s="677"/>
      <c r="H64" s="668"/>
      <c r="I64" s="667"/>
      <c r="J64" s="667"/>
      <c r="K64" s="667"/>
      <c r="L64" s="667"/>
      <c r="M64" s="667"/>
      <c r="N64" s="667"/>
      <c r="O64" s="667"/>
      <c r="P64" s="667"/>
      <c r="Q64" s="667"/>
      <c r="R64" s="667"/>
      <c r="S64" s="667"/>
    </row>
    <row r="65" spans="7:19">
      <c r="G65" s="677"/>
      <c r="H65" s="668"/>
      <c r="I65" s="667"/>
      <c r="J65" s="667"/>
      <c r="K65" s="667"/>
      <c r="L65" s="667"/>
      <c r="M65" s="667"/>
      <c r="N65" s="667"/>
      <c r="O65" s="667"/>
      <c r="P65" s="667"/>
      <c r="Q65" s="667"/>
      <c r="R65" s="667"/>
      <c r="S65" s="667"/>
    </row>
    <row r="66" spans="7:19">
      <c r="G66" s="677"/>
      <c r="H66" s="668"/>
      <c r="I66" s="667"/>
      <c r="J66" s="667"/>
      <c r="K66" s="667"/>
      <c r="L66" s="667"/>
      <c r="M66" s="667"/>
      <c r="N66" s="667"/>
      <c r="O66" s="667"/>
      <c r="P66" s="667"/>
      <c r="Q66" s="667"/>
      <c r="R66" s="667"/>
      <c r="S66" s="667"/>
    </row>
    <row r="67" spans="7:19">
      <c r="G67" s="677"/>
      <c r="H67" s="668"/>
      <c r="I67" s="667"/>
      <c r="J67" s="667"/>
      <c r="K67" s="667"/>
      <c r="L67" s="667"/>
      <c r="M67" s="667"/>
      <c r="N67" s="667"/>
      <c r="O67" s="667"/>
      <c r="P67" s="667"/>
      <c r="Q67" s="667"/>
      <c r="R67" s="667"/>
      <c r="S67" s="667"/>
    </row>
    <row r="68" spans="7:19">
      <c r="G68" s="677"/>
      <c r="H68" s="668"/>
      <c r="I68" s="667"/>
      <c r="J68" s="667"/>
      <c r="K68" s="667"/>
      <c r="L68" s="667"/>
      <c r="M68" s="667"/>
      <c r="N68" s="667"/>
      <c r="O68" s="667"/>
      <c r="P68" s="667"/>
      <c r="Q68" s="667"/>
      <c r="R68" s="667"/>
      <c r="S68" s="667"/>
    </row>
    <row r="69" spans="7:19">
      <c r="G69" s="677"/>
      <c r="H69" s="668"/>
      <c r="I69" s="667"/>
      <c r="J69" s="667"/>
      <c r="K69" s="667"/>
      <c r="L69" s="667"/>
      <c r="M69" s="667"/>
      <c r="N69" s="667"/>
      <c r="O69" s="667"/>
      <c r="P69" s="667"/>
      <c r="Q69" s="667"/>
      <c r="R69" s="667"/>
      <c r="S69" s="667"/>
    </row>
    <row r="70" spans="7:19">
      <c r="G70" s="677"/>
      <c r="H70" s="668"/>
      <c r="I70" s="667"/>
      <c r="J70" s="667"/>
      <c r="K70" s="667"/>
      <c r="L70" s="667"/>
      <c r="M70" s="667"/>
      <c r="N70" s="667"/>
      <c r="O70" s="667"/>
      <c r="P70" s="667"/>
      <c r="Q70" s="667"/>
      <c r="R70" s="667"/>
      <c r="S70" s="667"/>
    </row>
    <row r="71" spans="7:19">
      <c r="G71" s="677"/>
      <c r="H71" s="668"/>
      <c r="I71" s="667"/>
      <c r="J71" s="667"/>
      <c r="K71" s="667"/>
      <c r="L71" s="667"/>
      <c r="M71" s="667"/>
      <c r="N71" s="667"/>
      <c r="O71" s="667"/>
      <c r="P71" s="667"/>
      <c r="Q71" s="667"/>
      <c r="R71" s="667"/>
      <c r="S71" s="667"/>
    </row>
    <row r="72" spans="7:19">
      <c r="G72" s="677"/>
      <c r="H72" s="668"/>
      <c r="I72" s="667"/>
      <c r="J72" s="667"/>
      <c r="K72" s="667"/>
      <c r="L72" s="667"/>
      <c r="M72" s="667"/>
      <c r="N72" s="667"/>
      <c r="O72" s="667"/>
      <c r="P72" s="667"/>
      <c r="Q72" s="667"/>
      <c r="R72" s="667"/>
      <c r="S72" s="667"/>
    </row>
    <row r="73" spans="7:19">
      <c r="G73" s="677"/>
      <c r="H73" s="668"/>
      <c r="I73" s="667"/>
      <c r="J73" s="667"/>
      <c r="K73" s="667"/>
      <c r="L73" s="667"/>
      <c r="M73" s="667"/>
      <c r="N73" s="667"/>
      <c r="O73" s="667"/>
      <c r="P73" s="667"/>
      <c r="Q73" s="667"/>
      <c r="R73" s="667"/>
      <c r="S73" s="667"/>
    </row>
    <row r="74" spans="7:19">
      <c r="G74" s="678"/>
      <c r="H74" s="655"/>
      <c r="I74" s="671"/>
      <c r="J74" s="671"/>
      <c r="K74" s="671"/>
      <c r="L74" s="671"/>
      <c r="M74" s="671"/>
      <c r="N74" s="671"/>
      <c r="O74" s="671"/>
      <c r="P74" s="671"/>
      <c r="Q74" s="671"/>
      <c r="R74" s="671"/>
      <c r="S74" s="671"/>
    </row>
    <row r="75" spans="7:19">
      <c r="G75" s="622"/>
      <c r="H75" s="679"/>
    </row>
    <row r="76" spans="7:19">
      <c r="G76" s="622"/>
      <c r="H76" s="679"/>
    </row>
    <row r="77" spans="7:19">
      <c r="G77" s="622"/>
      <c r="H77" s="679"/>
    </row>
    <row r="78" spans="7:19">
      <c r="G78" s="622"/>
      <c r="H78" s="679"/>
    </row>
    <row r="79" spans="7:19">
      <c r="G79" s="622"/>
      <c r="H79" s="679"/>
    </row>
    <row r="80" spans="7:19">
      <c r="G80" s="622"/>
      <c r="H80" s="679"/>
    </row>
    <row r="93" ht="19.5" customHeight="1"/>
  </sheetData>
  <sheetProtection password="CC17" sheet="1" objects="1" scenarios="1"/>
  <protectedRanges>
    <protectedRange password="CCEB" sqref="C20:C23 C7:D19 F7:I8 C24:E25 E7:E23 F31:F32 P33 G31:G32 J31:S32 S33 I31:I33 I9:I30 J7:S30 G25:G30 F9:F30" name="Chew"/>
    <protectedRange password="CC3D" sqref="A21:A25" name="Adzha_4_1_3"/>
    <protectedRange password="CC3D" sqref="A9:A20" name="Adzha_11_1_2"/>
    <protectedRange password="CC3D" sqref="A26" name="Adzha_11_1_1"/>
    <protectedRange password="CC3D" sqref="A27:A30" name="Adzha_25_1"/>
    <protectedRange password="CC3D" sqref="C31 C28:E30 C32:E32" name="Adzha_25_1_1"/>
    <protectedRange password="CCEB" sqref="T20:T23 G9:G24" name="Chew_4"/>
    <protectedRange password="CC17" sqref="B3" name="cytan"/>
    <protectedRange password="CC17" sqref="B2:C2" name="Amy Tan_3_1"/>
  </protectedRange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93"/>
  <sheetViews>
    <sheetView zoomScaleNormal="100" workbookViewId="0">
      <selection activeCell="C78" sqref="C78:F78"/>
    </sheetView>
  </sheetViews>
  <sheetFormatPr defaultRowHeight="12.75"/>
  <cols>
    <col min="1" max="1" width="7" style="10" customWidth="1"/>
    <col min="2" max="2" width="14.42578125" style="10" customWidth="1"/>
    <col min="3" max="3" width="68.42578125" style="10" customWidth="1"/>
    <col min="4" max="4" width="7.42578125" style="10" customWidth="1"/>
    <col min="5" max="5" width="9.140625" style="10"/>
    <col min="6" max="6" width="11.85546875" style="10" customWidth="1"/>
    <col min="7" max="8" width="12.7109375" style="10" customWidth="1"/>
    <col min="9" max="9" width="9" style="10" customWidth="1"/>
    <col min="10" max="10" width="11.7109375" style="10" customWidth="1"/>
    <col min="11" max="12" width="12.7109375" style="10" customWidth="1"/>
    <col min="13" max="13" width="9.28515625" style="10" bestFit="1" customWidth="1"/>
    <col min="14" max="16384" width="9.140625" style="10"/>
  </cols>
  <sheetData>
    <row r="1" spans="1:8" ht="15.75">
      <c r="A1" s="179" t="s">
        <v>16</v>
      </c>
    </row>
    <row r="2" spans="1:8" ht="13.5" thickBot="1">
      <c r="A2" s="180" t="s">
        <v>112</v>
      </c>
    </row>
    <row r="3" spans="1:8">
      <c r="A3" s="181" t="s">
        <v>12</v>
      </c>
      <c r="B3" s="182" t="s">
        <v>11</v>
      </c>
      <c r="C3" s="183" t="s">
        <v>2</v>
      </c>
      <c r="D3" s="182" t="s">
        <v>13</v>
      </c>
      <c r="E3" s="182" t="s">
        <v>15</v>
      </c>
      <c r="F3" s="183" t="s">
        <v>14</v>
      </c>
      <c r="G3" s="184" t="s">
        <v>3</v>
      </c>
      <c r="H3" s="297" t="s">
        <v>3</v>
      </c>
    </row>
    <row r="4" spans="1:8" ht="13.5" thickBot="1">
      <c r="A4" s="186"/>
      <c r="B4" s="187"/>
      <c r="C4" s="188"/>
      <c r="D4" s="187"/>
      <c r="E4" s="187"/>
      <c r="F4" s="189"/>
      <c r="G4" s="190" t="s">
        <v>17</v>
      </c>
      <c r="H4" s="298" t="s">
        <v>123</v>
      </c>
    </row>
    <row r="5" spans="1:8">
      <c r="A5" s="197"/>
      <c r="B5" s="250"/>
      <c r="C5" s="199"/>
      <c r="D5" s="198"/>
      <c r="E5" s="200"/>
      <c r="F5" s="201"/>
      <c r="G5" s="202">
        <f t="shared" ref="G5:H16" si="0">ROUND(E5*F5,2)</f>
        <v>0</v>
      </c>
      <c r="H5" s="202">
        <f t="shared" si="0"/>
        <v>0</v>
      </c>
    </row>
    <row r="6" spans="1:8">
      <c r="A6" s="197"/>
      <c r="B6" s="250"/>
      <c r="C6" s="199"/>
      <c r="D6" s="198"/>
      <c r="E6" s="200"/>
      <c r="F6" s="201"/>
      <c r="G6" s="202">
        <f t="shared" si="0"/>
        <v>0</v>
      </c>
      <c r="H6" s="202">
        <f t="shared" si="0"/>
        <v>0</v>
      </c>
    </row>
    <row r="7" spans="1:8">
      <c r="A7" s="197"/>
      <c r="B7" s="250"/>
      <c r="C7" s="199"/>
      <c r="D7" s="198"/>
      <c r="E7" s="200"/>
      <c r="F7" s="201"/>
      <c r="G7" s="202">
        <f t="shared" si="0"/>
        <v>0</v>
      </c>
      <c r="H7" s="202">
        <f t="shared" si="0"/>
        <v>0</v>
      </c>
    </row>
    <row r="8" spans="1:8">
      <c r="A8" s="197"/>
      <c r="B8" s="250"/>
      <c r="C8" s="199"/>
      <c r="D8" s="198"/>
      <c r="E8" s="200"/>
      <c r="F8" s="201"/>
      <c r="G8" s="202">
        <f t="shared" si="0"/>
        <v>0</v>
      </c>
      <c r="H8" s="202">
        <f t="shared" si="0"/>
        <v>0</v>
      </c>
    </row>
    <row r="9" spans="1:8">
      <c r="A9" s="197"/>
      <c r="B9" s="250"/>
      <c r="C9" s="199"/>
      <c r="D9" s="198"/>
      <c r="E9" s="200"/>
      <c r="F9" s="201"/>
      <c r="G9" s="202">
        <f t="shared" si="0"/>
        <v>0</v>
      </c>
      <c r="H9" s="202">
        <f t="shared" si="0"/>
        <v>0</v>
      </c>
    </row>
    <row r="10" spans="1:8">
      <c r="A10" s="197"/>
      <c r="B10" s="250"/>
      <c r="C10" s="199"/>
      <c r="D10" s="198"/>
      <c r="E10" s="200"/>
      <c r="F10" s="201"/>
      <c r="G10" s="202">
        <f t="shared" si="0"/>
        <v>0</v>
      </c>
      <c r="H10" s="202">
        <f t="shared" si="0"/>
        <v>0</v>
      </c>
    </row>
    <row r="11" spans="1:8">
      <c r="A11" s="197"/>
      <c r="B11" s="250"/>
      <c r="C11" s="199"/>
      <c r="D11" s="198"/>
      <c r="E11" s="200"/>
      <c r="F11" s="201"/>
      <c r="G11" s="202">
        <f t="shared" si="0"/>
        <v>0</v>
      </c>
      <c r="H11" s="202">
        <f t="shared" si="0"/>
        <v>0</v>
      </c>
    </row>
    <row r="12" spans="1:8">
      <c r="A12" s="197"/>
      <c r="B12" s="250"/>
      <c r="C12" s="199"/>
      <c r="D12" s="198"/>
      <c r="E12" s="200"/>
      <c r="F12" s="201"/>
      <c r="G12" s="202">
        <f t="shared" si="0"/>
        <v>0</v>
      </c>
      <c r="H12" s="202">
        <f t="shared" si="0"/>
        <v>0</v>
      </c>
    </row>
    <row r="13" spans="1:8">
      <c r="A13" s="197"/>
      <c r="B13" s="250"/>
      <c r="C13" s="199"/>
      <c r="D13" s="198"/>
      <c r="E13" s="200"/>
      <c r="F13" s="201"/>
      <c r="G13" s="202">
        <f t="shared" si="0"/>
        <v>0</v>
      </c>
      <c r="H13" s="202">
        <f t="shared" si="0"/>
        <v>0</v>
      </c>
    </row>
    <row r="14" spans="1:8">
      <c r="A14" s="197"/>
      <c r="B14" s="250"/>
      <c r="C14" s="199"/>
      <c r="D14" s="198"/>
      <c r="E14" s="200"/>
      <c r="F14" s="201"/>
      <c r="G14" s="202">
        <f t="shared" si="0"/>
        <v>0</v>
      </c>
      <c r="H14" s="202">
        <f t="shared" si="0"/>
        <v>0</v>
      </c>
    </row>
    <row r="15" spans="1:8">
      <c r="A15" s="197"/>
      <c r="B15" s="250"/>
      <c r="C15" s="199"/>
      <c r="D15" s="198"/>
      <c r="E15" s="200"/>
      <c r="F15" s="201"/>
      <c r="G15" s="202">
        <f t="shared" si="0"/>
        <v>0</v>
      </c>
      <c r="H15" s="202">
        <f t="shared" si="0"/>
        <v>0</v>
      </c>
    </row>
    <row r="16" spans="1:8" ht="13.5" thickBot="1">
      <c r="A16" s="203"/>
      <c r="B16" s="251"/>
      <c r="C16" s="204"/>
      <c r="D16" s="205"/>
      <c r="E16" s="205"/>
      <c r="F16" s="206"/>
      <c r="G16" s="202">
        <f t="shared" si="0"/>
        <v>0</v>
      </c>
      <c r="H16" s="202">
        <f t="shared" si="0"/>
        <v>0</v>
      </c>
    </row>
    <row r="17" spans="1:11" ht="13.5" thickBot="1">
      <c r="A17" s="209"/>
      <c r="B17" s="210"/>
      <c r="C17" s="211"/>
      <c r="D17" s="212"/>
      <c r="E17" s="211" t="s">
        <v>3</v>
      </c>
      <c r="F17" s="213"/>
      <c r="G17" s="262">
        <f>SUM(G5:G16)</f>
        <v>0</v>
      </c>
      <c r="H17" s="262">
        <f>SUM(H5:H16)</f>
        <v>0</v>
      </c>
    </row>
    <row r="18" spans="1:11" ht="13.5" thickBot="1">
      <c r="A18" s="55"/>
      <c r="B18" s="165"/>
      <c r="C18" s="215"/>
      <c r="D18" s="487" t="s">
        <v>124</v>
      </c>
      <c r="E18" s="488"/>
      <c r="F18" s="488"/>
      <c r="G18" s="702">
        <f>G17-H17</f>
        <v>0</v>
      </c>
      <c r="H18" s="703"/>
    </row>
    <row r="19" spans="1:11" ht="15.75">
      <c r="A19" s="179"/>
    </row>
    <row r="20" spans="1:11" ht="13.5" thickBot="1">
      <c r="A20" s="180" t="s">
        <v>113</v>
      </c>
    </row>
    <row r="21" spans="1:11">
      <c r="A21" s="181" t="s">
        <v>12</v>
      </c>
      <c r="B21" s="182" t="s">
        <v>11</v>
      </c>
      <c r="C21" s="183" t="s">
        <v>2</v>
      </c>
      <c r="D21" s="182" t="s">
        <v>13</v>
      </c>
      <c r="E21" s="182" t="s">
        <v>15</v>
      </c>
      <c r="F21" s="183" t="s">
        <v>14</v>
      </c>
      <c r="G21" s="184" t="s">
        <v>3</v>
      </c>
      <c r="H21" s="297" t="s">
        <v>3</v>
      </c>
      <c r="K21" s="185"/>
    </row>
    <row r="22" spans="1:11" ht="13.5" thickBot="1">
      <c r="A22" s="186"/>
      <c r="B22" s="187"/>
      <c r="C22" s="188"/>
      <c r="D22" s="187"/>
      <c r="E22" s="187"/>
      <c r="F22" s="189"/>
      <c r="G22" s="190" t="s">
        <v>17</v>
      </c>
      <c r="H22" s="298" t="s">
        <v>123</v>
      </c>
      <c r="K22" s="185"/>
    </row>
    <row r="23" spans="1:11">
      <c r="A23" s="321"/>
      <c r="B23" s="316"/>
      <c r="C23" s="317"/>
      <c r="D23" s="317"/>
      <c r="E23" s="322"/>
      <c r="F23" s="323"/>
      <c r="G23" s="490"/>
      <c r="H23" s="333"/>
      <c r="K23" s="185"/>
    </row>
    <row r="24" spans="1:11">
      <c r="A24" s="320"/>
      <c r="B24" s="318"/>
      <c r="C24" s="319"/>
      <c r="D24" s="319"/>
      <c r="E24" s="324"/>
      <c r="F24" s="334"/>
      <c r="G24" s="491"/>
      <c r="H24" s="202"/>
      <c r="K24" s="185"/>
    </row>
    <row r="25" spans="1:11">
      <c r="A25" s="320"/>
      <c r="B25" s="318"/>
      <c r="C25" s="319"/>
      <c r="D25" s="319"/>
      <c r="E25" s="324"/>
      <c r="F25" s="334"/>
      <c r="G25" s="491"/>
      <c r="H25" s="202"/>
      <c r="K25" s="185"/>
    </row>
    <row r="26" spans="1:11">
      <c r="A26" s="320"/>
      <c r="B26" s="318"/>
      <c r="C26" s="319"/>
      <c r="D26" s="319"/>
      <c r="E26" s="324"/>
      <c r="F26" s="334"/>
      <c r="G26" s="202"/>
      <c r="H26" s="202"/>
      <c r="K26" s="185"/>
    </row>
    <row r="27" spans="1:11">
      <c r="A27" s="320"/>
      <c r="B27" s="318"/>
      <c r="C27" s="319"/>
      <c r="D27" s="319"/>
      <c r="E27" s="324"/>
      <c r="F27" s="334"/>
      <c r="G27" s="202"/>
      <c r="H27" s="202"/>
      <c r="K27" s="185"/>
    </row>
    <row r="28" spans="1:11">
      <c r="A28" s="320"/>
      <c r="B28" s="318"/>
      <c r="C28" s="319"/>
      <c r="D28" s="319"/>
      <c r="E28" s="324"/>
      <c r="F28" s="334"/>
      <c r="G28" s="202"/>
      <c r="H28" s="202"/>
      <c r="J28" s="231"/>
      <c r="K28" s="185"/>
    </row>
    <row r="29" spans="1:11">
      <c r="A29" s="320"/>
      <c r="B29" s="318"/>
      <c r="C29" s="319"/>
      <c r="D29" s="319"/>
      <c r="E29" s="324"/>
      <c r="F29" s="334"/>
      <c r="G29" s="202"/>
      <c r="H29" s="202"/>
      <c r="K29" s="185"/>
    </row>
    <row r="30" spans="1:11">
      <c r="A30" s="320"/>
      <c r="B30" s="318"/>
      <c r="C30" s="319"/>
      <c r="D30" s="319"/>
      <c r="E30" s="324"/>
      <c r="F30" s="334"/>
      <c r="G30" s="202"/>
      <c r="H30" s="202"/>
      <c r="K30" s="196"/>
    </row>
    <row r="31" spans="1:11">
      <c r="A31" s="320"/>
      <c r="B31" s="318"/>
      <c r="C31" s="319"/>
      <c r="D31" s="319"/>
      <c r="E31" s="324"/>
      <c r="F31" s="334"/>
      <c r="G31" s="202"/>
      <c r="H31" s="202"/>
      <c r="K31" s="196"/>
    </row>
    <row r="32" spans="1:11">
      <c r="A32" s="320"/>
      <c r="B32" s="318"/>
      <c r="C32" s="319"/>
      <c r="D32" s="319"/>
      <c r="E32" s="324"/>
      <c r="F32" s="334"/>
      <c r="G32" s="202"/>
      <c r="H32" s="202"/>
      <c r="K32" s="196"/>
    </row>
    <row r="33" spans="1:12">
      <c r="A33" s="320"/>
      <c r="B33" s="318"/>
      <c r="C33" s="319"/>
      <c r="D33" s="319"/>
      <c r="E33" s="324"/>
      <c r="F33" s="334"/>
      <c r="G33" s="202"/>
      <c r="H33" s="202"/>
      <c r="K33" s="196"/>
    </row>
    <row r="34" spans="1:12">
      <c r="A34" s="320"/>
      <c r="B34" s="318"/>
      <c r="C34" s="319"/>
      <c r="D34" s="319"/>
      <c r="E34" s="324"/>
      <c r="F34" s="334"/>
      <c r="G34" s="202"/>
      <c r="H34" s="202"/>
      <c r="K34" s="196"/>
    </row>
    <row r="35" spans="1:12">
      <c r="A35" s="197"/>
      <c r="B35" s="250"/>
      <c r="C35" s="199"/>
      <c r="D35" s="198"/>
      <c r="E35" s="200"/>
      <c r="F35" s="201"/>
      <c r="G35" s="202"/>
      <c r="H35" s="202"/>
      <c r="K35" s="196"/>
    </row>
    <row r="36" spans="1:12">
      <c r="A36" s="197"/>
      <c r="B36" s="250"/>
      <c r="C36" s="199"/>
      <c r="D36" s="198"/>
      <c r="E36" s="200"/>
      <c r="F36" s="201"/>
      <c r="G36" s="202"/>
      <c r="H36" s="202"/>
      <c r="K36" s="196"/>
    </row>
    <row r="37" spans="1:12">
      <c r="A37" s="197"/>
      <c r="B37" s="250"/>
      <c r="C37" s="199"/>
      <c r="D37" s="198"/>
      <c r="E37" s="200"/>
      <c r="F37" s="201"/>
      <c r="G37" s="202"/>
      <c r="H37" s="202"/>
      <c r="K37" s="196"/>
    </row>
    <row r="38" spans="1:12">
      <c r="A38" s="197"/>
      <c r="B38" s="250"/>
      <c r="C38" s="199"/>
      <c r="D38" s="198"/>
      <c r="E38" s="200"/>
      <c r="F38" s="201"/>
      <c r="G38" s="202"/>
      <c r="H38" s="202"/>
      <c r="K38" s="196"/>
    </row>
    <row r="39" spans="1:12">
      <c r="A39" s="197"/>
      <c r="B39" s="250"/>
      <c r="C39" s="199"/>
      <c r="D39" s="198"/>
      <c r="E39" s="200"/>
      <c r="F39" s="201"/>
      <c r="G39" s="202"/>
      <c r="H39" s="202"/>
      <c r="K39" s="196"/>
    </row>
    <row r="40" spans="1:12">
      <c r="A40" s="197"/>
      <c r="B40" s="250"/>
      <c r="C40" s="199"/>
      <c r="D40" s="198"/>
      <c r="E40" s="200"/>
      <c r="F40" s="201"/>
      <c r="G40" s="202"/>
      <c r="H40" s="202"/>
      <c r="K40" s="196"/>
    </row>
    <row r="41" spans="1:12" ht="13.5" thickBot="1">
      <c r="A41" s="203"/>
      <c r="B41" s="251"/>
      <c r="C41" s="204"/>
      <c r="D41" s="205"/>
      <c r="E41" s="205"/>
      <c r="F41" s="206"/>
      <c r="G41" s="202"/>
      <c r="H41" s="202"/>
      <c r="K41" s="208"/>
    </row>
    <row r="42" spans="1:12" ht="13.5" thickBot="1">
      <c r="A42" s="209"/>
      <c r="B42" s="210"/>
      <c r="C42" s="211"/>
      <c r="D42" s="212"/>
      <c r="E42" s="211" t="s">
        <v>3</v>
      </c>
      <c r="F42" s="213"/>
      <c r="G42" s="262">
        <f>SUM(G23:G41)</f>
        <v>0</v>
      </c>
      <c r="H42" s="262">
        <f>SUM(H23:H41)</f>
        <v>0</v>
      </c>
      <c r="I42" s="231"/>
      <c r="K42" s="208"/>
    </row>
    <row r="43" spans="1:12" ht="13.5" thickBot="1">
      <c r="A43" s="55"/>
      <c r="B43" s="165"/>
      <c r="C43" s="215"/>
      <c r="D43" s="487" t="s">
        <v>124</v>
      </c>
      <c r="E43" s="488"/>
      <c r="F43" s="488"/>
      <c r="G43" s="704">
        <f>+G42-H42</f>
        <v>0</v>
      </c>
      <c r="H43" s="705"/>
    </row>
    <row r="44" spans="1:12">
      <c r="A44" s="55"/>
      <c r="B44" s="165"/>
      <c r="C44" s="215"/>
      <c r="D44" s="1"/>
      <c r="E44" s="1"/>
      <c r="F44" s="1"/>
      <c r="G44" s="216"/>
      <c r="H44" s="208"/>
      <c r="I44" s="208"/>
      <c r="J44" s="208"/>
      <c r="K44" s="208"/>
    </row>
    <row r="45" spans="1:12" ht="13.5" thickBot="1">
      <c r="A45" s="180" t="s">
        <v>114</v>
      </c>
      <c r="E45" s="217"/>
      <c r="F45" s="217"/>
      <c r="G45" s="218"/>
      <c r="H45" s="217"/>
      <c r="I45" s="217"/>
      <c r="J45" s="217"/>
      <c r="K45" s="217"/>
    </row>
    <row r="46" spans="1:12">
      <c r="A46" s="181" t="s">
        <v>12</v>
      </c>
      <c r="B46" s="182" t="s">
        <v>11</v>
      </c>
      <c r="C46" s="182" t="s">
        <v>2</v>
      </c>
      <c r="D46" s="183" t="s">
        <v>13</v>
      </c>
      <c r="E46" s="219" t="s">
        <v>21</v>
      </c>
      <c r="F46" s="182" t="s">
        <v>14</v>
      </c>
      <c r="G46" s="220" t="s">
        <v>73</v>
      </c>
      <c r="H46" s="219" t="s">
        <v>19</v>
      </c>
      <c r="I46" s="182" t="s">
        <v>14</v>
      </c>
      <c r="J46" s="220" t="s">
        <v>73</v>
      </c>
      <c r="K46" s="297" t="s">
        <v>3</v>
      </c>
      <c r="L46" s="297" t="s">
        <v>3</v>
      </c>
    </row>
    <row r="47" spans="1:12" ht="13.5" thickBot="1">
      <c r="A47" s="186"/>
      <c r="B47" s="187"/>
      <c r="C47" s="221"/>
      <c r="D47" s="189"/>
      <c r="E47" s="222" t="s">
        <v>20</v>
      </c>
      <c r="F47" s="187"/>
      <c r="G47" s="223"/>
      <c r="H47" s="222" t="s">
        <v>20</v>
      </c>
      <c r="I47" s="187"/>
      <c r="J47" s="223"/>
      <c r="K47" s="298" t="s">
        <v>17</v>
      </c>
      <c r="L47" s="298" t="s">
        <v>123</v>
      </c>
    </row>
    <row r="48" spans="1:12">
      <c r="A48" s="191"/>
      <c r="B48" s="520"/>
      <c r="C48" s="521"/>
      <c r="D48" s="224"/>
      <c r="E48" s="227"/>
      <c r="F48" s="522"/>
      <c r="G48" s="229">
        <f>ROUND(E48*F48,2)</f>
        <v>0</v>
      </c>
      <c r="H48" s="227"/>
      <c r="I48" s="522"/>
      <c r="J48" s="229">
        <f>ROUND(H48*I48,2)</f>
        <v>0</v>
      </c>
      <c r="K48" s="299">
        <f>G48+J48</f>
        <v>0</v>
      </c>
      <c r="L48" s="299"/>
    </row>
    <row r="49" spans="1:13">
      <c r="A49" s="197"/>
      <c r="B49" s="250"/>
      <c r="C49" s="225"/>
      <c r="D49" s="226"/>
      <c r="E49" s="227"/>
      <c r="F49" s="522"/>
      <c r="G49" s="229">
        <f t="shared" ref="G49:G69" si="1">ROUND(E49*F49,2)</f>
        <v>0</v>
      </c>
      <c r="H49" s="227"/>
      <c r="I49" s="228"/>
      <c r="J49" s="229">
        <f t="shared" ref="J49:J64" si="2">ROUND(H49*I49,2)</f>
        <v>0</v>
      </c>
      <c r="K49" s="300">
        <f>J49+G49</f>
        <v>0</v>
      </c>
      <c r="L49" s="300">
        <f>K49+H49</f>
        <v>0</v>
      </c>
    </row>
    <row r="50" spans="1:13">
      <c r="A50" s="197"/>
      <c r="B50" s="250"/>
      <c r="C50" s="230"/>
      <c r="D50" s="226"/>
      <c r="E50" s="227"/>
      <c r="F50" s="228"/>
      <c r="G50" s="229">
        <f t="shared" si="1"/>
        <v>0</v>
      </c>
      <c r="H50" s="227"/>
      <c r="I50" s="228"/>
      <c r="J50" s="229">
        <f t="shared" si="2"/>
        <v>0</v>
      </c>
      <c r="K50" s="300">
        <f t="shared" ref="K50:L59" si="3">J50+G50</f>
        <v>0</v>
      </c>
      <c r="L50" s="300">
        <f t="shared" si="3"/>
        <v>0</v>
      </c>
      <c r="M50" s="231"/>
    </row>
    <row r="51" spans="1:13">
      <c r="A51" s="197"/>
      <c r="B51" s="250"/>
      <c r="C51" s="200"/>
      <c r="D51" s="232"/>
      <c r="E51" s="227"/>
      <c r="F51" s="523"/>
      <c r="G51" s="229">
        <f t="shared" si="1"/>
        <v>0</v>
      </c>
      <c r="H51" s="227"/>
      <c r="I51" s="228"/>
      <c r="J51" s="229">
        <f t="shared" si="2"/>
        <v>0</v>
      </c>
      <c r="K51" s="300">
        <f t="shared" si="3"/>
        <v>0</v>
      </c>
      <c r="L51" s="300">
        <f t="shared" si="3"/>
        <v>0</v>
      </c>
    </row>
    <row r="52" spans="1:13">
      <c r="A52" s="197"/>
      <c r="B52" s="250"/>
      <c r="C52" s="200"/>
      <c r="D52" s="232"/>
      <c r="E52" s="227"/>
      <c r="F52" s="228"/>
      <c r="G52" s="229">
        <f t="shared" si="1"/>
        <v>0</v>
      </c>
      <c r="H52" s="227"/>
      <c r="I52" s="228"/>
      <c r="J52" s="229">
        <f t="shared" si="2"/>
        <v>0</v>
      </c>
      <c r="K52" s="300">
        <f t="shared" si="3"/>
        <v>0</v>
      </c>
      <c r="L52" s="300">
        <f t="shared" si="3"/>
        <v>0</v>
      </c>
    </row>
    <row r="53" spans="1:13">
      <c r="A53" s="197"/>
      <c r="B53" s="250"/>
      <c r="C53" s="200"/>
      <c r="D53" s="232"/>
      <c r="E53" s="227"/>
      <c r="F53" s="228"/>
      <c r="G53" s="229">
        <f t="shared" si="1"/>
        <v>0</v>
      </c>
      <c r="H53" s="227"/>
      <c r="I53" s="228"/>
      <c r="J53" s="229">
        <f t="shared" si="2"/>
        <v>0</v>
      </c>
      <c r="K53" s="300">
        <f>J53+G53</f>
        <v>0</v>
      </c>
      <c r="L53" s="300">
        <f>K53+H53</f>
        <v>0</v>
      </c>
    </row>
    <row r="54" spans="1:13">
      <c r="A54" s="197"/>
      <c r="B54" s="250"/>
      <c r="C54" s="200"/>
      <c r="D54" s="232"/>
      <c r="E54" s="227"/>
      <c r="F54" s="523"/>
      <c r="G54" s="229">
        <f t="shared" si="1"/>
        <v>0</v>
      </c>
      <c r="H54" s="227"/>
      <c r="I54" s="228"/>
      <c r="J54" s="229">
        <f t="shared" si="2"/>
        <v>0</v>
      </c>
      <c r="K54" s="300">
        <f t="shared" si="3"/>
        <v>0</v>
      </c>
      <c r="L54" s="300">
        <f t="shared" si="3"/>
        <v>0</v>
      </c>
    </row>
    <row r="55" spans="1:13">
      <c r="A55" s="197"/>
      <c r="B55" s="250"/>
      <c r="C55" s="200"/>
      <c r="D55" s="232"/>
      <c r="E55" s="227"/>
      <c r="F55" s="228"/>
      <c r="G55" s="229">
        <f t="shared" si="1"/>
        <v>0</v>
      </c>
      <c r="H55" s="227"/>
      <c r="I55" s="228"/>
      <c r="J55" s="229">
        <f t="shared" si="2"/>
        <v>0</v>
      </c>
      <c r="K55" s="300">
        <f>J55+G55</f>
        <v>0</v>
      </c>
      <c r="L55" s="300">
        <f>K55+H55</f>
        <v>0</v>
      </c>
    </row>
    <row r="56" spans="1:13">
      <c r="A56" s="197"/>
      <c r="B56" s="250"/>
      <c r="C56" s="200"/>
      <c r="D56" s="232"/>
      <c r="E56" s="227"/>
      <c r="F56" s="228"/>
      <c r="G56" s="229">
        <f t="shared" si="1"/>
        <v>0</v>
      </c>
      <c r="H56" s="227"/>
      <c r="I56" s="228"/>
      <c r="J56" s="229">
        <f t="shared" si="2"/>
        <v>0</v>
      </c>
      <c r="K56" s="300">
        <f>J56+G56</f>
        <v>0</v>
      </c>
      <c r="L56" s="300">
        <f>K56+H56</f>
        <v>0</v>
      </c>
    </row>
    <row r="57" spans="1:13">
      <c r="A57" s="197"/>
      <c r="B57" s="250"/>
      <c r="C57" s="200"/>
      <c r="D57" s="232"/>
      <c r="E57" s="227"/>
      <c r="F57" s="228"/>
      <c r="G57" s="229">
        <f t="shared" si="1"/>
        <v>0</v>
      </c>
      <c r="H57" s="227"/>
      <c r="I57" s="228"/>
      <c r="J57" s="229">
        <f t="shared" si="2"/>
        <v>0</v>
      </c>
      <c r="K57" s="300">
        <f t="shared" si="3"/>
        <v>0</v>
      </c>
      <c r="L57" s="300">
        <f t="shared" si="3"/>
        <v>0</v>
      </c>
    </row>
    <row r="58" spans="1:13">
      <c r="A58" s="197"/>
      <c r="B58" s="250"/>
      <c r="C58" s="200"/>
      <c r="D58" s="232"/>
      <c r="E58" s="227"/>
      <c r="F58" s="228"/>
      <c r="G58" s="229">
        <f t="shared" si="1"/>
        <v>0</v>
      </c>
      <c r="H58" s="227"/>
      <c r="I58" s="228"/>
      <c r="J58" s="229">
        <f t="shared" si="2"/>
        <v>0</v>
      </c>
      <c r="K58" s="300">
        <f t="shared" si="3"/>
        <v>0</v>
      </c>
      <c r="L58" s="300">
        <f t="shared" si="3"/>
        <v>0</v>
      </c>
    </row>
    <row r="59" spans="1:13">
      <c r="A59" s="265"/>
      <c r="B59" s="266"/>
      <c r="C59" s="267"/>
      <c r="D59" s="268"/>
      <c r="E59" s="269"/>
      <c r="F59" s="270"/>
      <c r="G59" s="229">
        <f t="shared" si="1"/>
        <v>0</v>
      </c>
      <c r="H59" s="269"/>
      <c r="I59" s="270"/>
      <c r="J59" s="229">
        <f t="shared" si="2"/>
        <v>0</v>
      </c>
      <c r="K59" s="300">
        <f t="shared" si="3"/>
        <v>0</v>
      </c>
      <c r="L59" s="300">
        <f t="shared" si="3"/>
        <v>0</v>
      </c>
    </row>
    <row r="60" spans="1:13">
      <c r="A60" s="265"/>
      <c r="B60" s="266"/>
      <c r="C60" s="267"/>
      <c r="D60" s="268"/>
      <c r="E60" s="269"/>
      <c r="F60" s="270"/>
      <c r="G60" s="229">
        <f>ROUND(E60*F60,2)</f>
        <v>0</v>
      </c>
      <c r="H60" s="269"/>
      <c r="I60" s="270"/>
      <c r="J60" s="229">
        <f t="shared" si="2"/>
        <v>0</v>
      </c>
      <c r="K60" s="300">
        <f t="shared" ref="K60:L65" si="4">J60+G60</f>
        <v>0</v>
      </c>
      <c r="L60" s="300">
        <f t="shared" si="4"/>
        <v>0</v>
      </c>
    </row>
    <row r="61" spans="1:13">
      <c r="A61" s="265"/>
      <c r="B61" s="266"/>
      <c r="C61" s="267"/>
      <c r="D61" s="268"/>
      <c r="E61" s="269"/>
      <c r="F61" s="270"/>
      <c r="G61" s="229">
        <f>ROUND(E61*F61,2)</f>
        <v>0</v>
      </c>
      <c r="H61" s="269"/>
      <c r="I61" s="270"/>
      <c r="J61" s="229">
        <f t="shared" si="2"/>
        <v>0</v>
      </c>
      <c r="K61" s="300">
        <f t="shared" si="4"/>
        <v>0</v>
      </c>
      <c r="L61" s="300">
        <f t="shared" si="4"/>
        <v>0</v>
      </c>
    </row>
    <row r="62" spans="1:13">
      <c r="A62" s="265"/>
      <c r="B62" s="266"/>
      <c r="C62" s="267"/>
      <c r="D62" s="268"/>
      <c r="E62" s="269"/>
      <c r="F62" s="270"/>
      <c r="G62" s="229">
        <f t="shared" si="1"/>
        <v>0</v>
      </c>
      <c r="H62" s="269"/>
      <c r="I62" s="270"/>
      <c r="J62" s="229">
        <f t="shared" si="2"/>
        <v>0</v>
      </c>
      <c r="K62" s="300">
        <f t="shared" si="4"/>
        <v>0</v>
      </c>
      <c r="L62" s="300">
        <f t="shared" si="4"/>
        <v>0</v>
      </c>
    </row>
    <row r="63" spans="1:13">
      <c r="A63" s="265"/>
      <c r="B63" s="266"/>
      <c r="C63" s="267"/>
      <c r="D63" s="268"/>
      <c r="E63" s="269"/>
      <c r="F63" s="270"/>
      <c r="G63" s="229">
        <f t="shared" si="1"/>
        <v>0</v>
      </c>
      <c r="H63" s="269"/>
      <c r="I63" s="270"/>
      <c r="J63" s="229">
        <f t="shared" si="2"/>
        <v>0</v>
      </c>
      <c r="K63" s="300">
        <f t="shared" si="4"/>
        <v>0</v>
      </c>
      <c r="L63" s="300">
        <f t="shared" si="4"/>
        <v>0</v>
      </c>
    </row>
    <row r="64" spans="1:13">
      <c r="A64" s="265"/>
      <c r="B64" s="266"/>
      <c r="C64" s="267"/>
      <c r="D64" s="268"/>
      <c r="E64" s="269"/>
      <c r="F64" s="270"/>
      <c r="G64" s="229">
        <f t="shared" si="1"/>
        <v>0</v>
      </c>
      <c r="H64" s="269"/>
      <c r="I64" s="270"/>
      <c r="J64" s="229">
        <f t="shared" si="2"/>
        <v>0</v>
      </c>
      <c r="K64" s="300">
        <f t="shared" si="4"/>
        <v>0</v>
      </c>
      <c r="L64" s="300">
        <f t="shared" si="4"/>
        <v>0</v>
      </c>
    </row>
    <row r="65" spans="1:17">
      <c r="A65" s="265"/>
      <c r="B65" s="266"/>
      <c r="C65" s="267"/>
      <c r="D65" s="268"/>
      <c r="E65" s="269"/>
      <c r="F65" s="270"/>
      <c r="G65" s="229">
        <f t="shared" si="1"/>
        <v>0</v>
      </c>
      <c r="H65" s="269"/>
      <c r="I65" s="270"/>
      <c r="J65" s="229">
        <f>ROUND(H65*I65,2)</f>
        <v>0</v>
      </c>
      <c r="K65" s="300">
        <f t="shared" si="4"/>
        <v>0</v>
      </c>
      <c r="L65" s="300">
        <f t="shared" si="4"/>
        <v>0</v>
      </c>
    </row>
    <row r="66" spans="1:17" s="95" customFormat="1">
      <c r="A66" s="275"/>
      <c r="B66" s="266"/>
      <c r="C66" s="267"/>
      <c r="D66" s="268"/>
      <c r="E66" s="269"/>
      <c r="F66" s="270"/>
      <c r="G66" s="271">
        <f>ROUND(E66*F66,2)</f>
        <v>0</v>
      </c>
      <c r="H66" s="269"/>
      <c r="I66" s="270"/>
      <c r="J66" s="229">
        <f>ROUND(H66*I66,2)</f>
        <v>0</v>
      </c>
      <c r="K66" s="300">
        <f t="shared" ref="K66:L69" si="5">J66+G66</f>
        <v>0</v>
      </c>
      <c r="L66" s="300">
        <f t="shared" si="5"/>
        <v>0</v>
      </c>
    </row>
    <row r="67" spans="1:17" s="95" customFormat="1">
      <c r="A67" s="275"/>
      <c r="B67" s="266"/>
      <c r="C67" s="267"/>
      <c r="D67" s="268"/>
      <c r="E67" s="269"/>
      <c r="F67" s="270"/>
      <c r="G67" s="271">
        <f>ROUND(E67*F67,2)</f>
        <v>0</v>
      </c>
      <c r="H67" s="269"/>
      <c r="I67" s="270"/>
      <c r="J67" s="229">
        <f>ROUND(H67*I67,2)</f>
        <v>0</v>
      </c>
      <c r="K67" s="300">
        <f t="shared" si="5"/>
        <v>0</v>
      </c>
      <c r="L67" s="300">
        <f t="shared" si="5"/>
        <v>0</v>
      </c>
    </row>
    <row r="68" spans="1:17" s="95" customFormat="1">
      <c r="A68" s="275"/>
      <c r="B68" s="266"/>
      <c r="C68" s="267"/>
      <c r="D68" s="268"/>
      <c r="E68" s="269"/>
      <c r="F68" s="270"/>
      <c r="G68" s="271">
        <f>ROUND(E68*F68,2)</f>
        <v>0</v>
      </c>
      <c r="H68" s="269"/>
      <c r="I68" s="270"/>
      <c r="J68" s="229">
        <f>ROUND(H68*I68,2)</f>
        <v>0</v>
      </c>
      <c r="K68" s="300">
        <f>J68+G68</f>
        <v>0</v>
      </c>
      <c r="L68" s="300">
        <f>K68+H68</f>
        <v>0</v>
      </c>
    </row>
    <row r="69" spans="1:17" ht="13.5" thickBot="1">
      <c r="A69" s="203"/>
      <c r="B69" s="252"/>
      <c r="C69" s="205"/>
      <c r="D69" s="233"/>
      <c r="E69" s="234"/>
      <c r="F69" s="235"/>
      <c r="G69" s="236">
        <f t="shared" si="1"/>
        <v>0</v>
      </c>
      <c r="H69" s="234"/>
      <c r="I69" s="235"/>
      <c r="J69" s="236">
        <f>ROUND(H69*I69,2)</f>
        <v>0</v>
      </c>
      <c r="K69" s="300">
        <f t="shared" si="5"/>
        <v>0</v>
      </c>
      <c r="L69" s="300">
        <f t="shared" si="5"/>
        <v>0</v>
      </c>
    </row>
    <row r="70" spans="1:17" ht="15.95" customHeight="1" thickBot="1">
      <c r="A70" s="237"/>
      <c r="B70" s="238"/>
      <c r="C70" s="211" t="s">
        <v>3</v>
      </c>
      <c r="D70" s="239"/>
      <c r="E70" s="253"/>
      <c r="F70" s="254"/>
      <c r="G70" s="485">
        <f>SUM(G48:G69)</f>
        <v>0</v>
      </c>
      <c r="H70" s="486"/>
      <c r="I70" s="254"/>
      <c r="J70" s="240">
        <f>SUM(J48:J69)</f>
        <v>0</v>
      </c>
      <c r="K70" s="301">
        <f>SUM(K48:K69)</f>
        <v>0</v>
      </c>
      <c r="L70" s="301">
        <f>SUM(L48:L69)</f>
        <v>0</v>
      </c>
    </row>
    <row r="71" spans="1:17" ht="13.5" thickBot="1">
      <c r="H71" s="487" t="s">
        <v>124</v>
      </c>
      <c r="I71" s="488"/>
      <c r="J71" s="488"/>
      <c r="K71" s="702">
        <f>K70-L70</f>
        <v>0</v>
      </c>
      <c r="L71" s="703"/>
    </row>
    <row r="72" spans="1:17" ht="14.25">
      <c r="E72" s="43"/>
      <c r="F72" s="43"/>
      <c r="G72" s="43"/>
      <c r="H72" s="241"/>
      <c r="I72" s="242"/>
      <c r="J72" s="242"/>
      <c r="K72" s="243"/>
      <c r="L72" s="231"/>
    </row>
    <row r="73" spans="1:17" ht="14.25">
      <c r="E73" s="43"/>
      <c r="F73" s="43"/>
      <c r="G73" s="43"/>
      <c r="H73" s="241"/>
      <c r="I73" s="242"/>
      <c r="J73" s="242"/>
      <c r="K73" s="243"/>
      <c r="L73" s="244"/>
    </row>
    <row r="74" spans="1:17" ht="15" thickBot="1">
      <c r="A74" s="180" t="s">
        <v>115</v>
      </c>
      <c r="E74" s="43"/>
      <c r="F74" s="43"/>
      <c r="G74" s="43"/>
      <c r="H74" s="241"/>
      <c r="I74" s="242"/>
      <c r="J74" s="242"/>
      <c r="K74" s="243"/>
    </row>
    <row r="75" spans="1:17">
      <c r="A75" s="181" t="s">
        <v>12</v>
      </c>
      <c r="B75" s="182" t="s">
        <v>11</v>
      </c>
      <c r="C75" s="183" t="s">
        <v>2</v>
      </c>
      <c r="D75" s="182" t="s">
        <v>13</v>
      </c>
      <c r="E75" s="182" t="s">
        <v>15</v>
      </c>
      <c r="F75" s="183" t="s">
        <v>14</v>
      </c>
      <c r="G75" s="184" t="s">
        <v>3</v>
      </c>
      <c r="H75" s="297" t="s">
        <v>3</v>
      </c>
      <c r="J75" s="248"/>
    </row>
    <row r="76" spans="1:17" ht="13.5" thickBot="1">
      <c r="A76" s="186"/>
      <c r="B76" s="187"/>
      <c r="C76" s="188"/>
      <c r="D76" s="187"/>
      <c r="E76" s="187"/>
      <c r="F76" s="189"/>
      <c r="G76" s="190"/>
      <c r="H76" s="298" t="s">
        <v>123</v>
      </c>
      <c r="J76" s="248"/>
      <c r="M76" s="245"/>
      <c r="N76" s="245"/>
      <c r="O76" s="245"/>
      <c r="P76" s="245"/>
      <c r="Q76" s="43"/>
    </row>
    <row r="77" spans="1:17">
      <c r="A77" s="258"/>
      <c r="B77" s="259"/>
      <c r="C77" s="263"/>
      <c r="D77" s="198"/>
      <c r="E77" s="198"/>
      <c r="F77" s="201"/>
      <c r="G77" s="202"/>
      <c r="H77" s="202"/>
      <c r="J77" s="43"/>
      <c r="M77" s="55"/>
      <c r="N77" s="246"/>
      <c r="O77" s="246"/>
      <c r="P77" s="247"/>
      <c r="Q77" s="43"/>
    </row>
    <row r="78" spans="1:17" ht="12.95" customHeight="1">
      <c r="A78" s="257" t="s">
        <v>144</v>
      </c>
      <c r="B78" s="259"/>
      <c r="C78" s="260"/>
      <c r="D78" s="198"/>
      <c r="E78" s="198"/>
      <c r="F78" s="201"/>
      <c r="G78" s="202">
        <f>ROUND(E78*F78,2)</f>
        <v>0</v>
      </c>
      <c r="H78" s="202"/>
      <c r="J78" s="43"/>
      <c r="M78" s="55"/>
      <c r="N78" s="246"/>
      <c r="O78" s="246"/>
      <c r="P78" s="247"/>
      <c r="Q78" s="43"/>
    </row>
    <row r="79" spans="1:17" ht="12.95" customHeight="1">
      <c r="A79" s="257"/>
      <c r="B79" s="259"/>
      <c r="C79" s="260"/>
      <c r="D79" s="198"/>
      <c r="E79" s="198"/>
      <c r="F79" s="201"/>
      <c r="G79" s="202">
        <f t="shared" ref="G79:H80" si="6">ROUND(E79*F79,2)</f>
        <v>0</v>
      </c>
      <c r="H79" s="202">
        <f t="shared" si="6"/>
        <v>0</v>
      </c>
      <c r="J79" s="43"/>
      <c r="M79" s="55"/>
      <c r="N79" s="246"/>
      <c r="O79" s="246"/>
      <c r="P79" s="247"/>
      <c r="Q79" s="247"/>
    </row>
    <row r="80" spans="1:17" ht="13.5" thickBot="1">
      <c r="A80" s="203"/>
      <c r="B80" s="251"/>
      <c r="C80" s="204"/>
      <c r="D80" s="205"/>
      <c r="E80" s="205"/>
      <c r="F80" s="206"/>
      <c r="G80" s="207">
        <f t="shared" si="6"/>
        <v>0</v>
      </c>
      <c r="H80" s="207">
        <f t="shared" si="6"/>
        <v>0</v>
      </c>
      <c r="J80" s="43"/>
    </row>
    <row r="81" spans="1:10" ht="15.95" customHeight="1" thickBot="1">
      <c r="A81" s="209"/>
      <c r="B81" s="210"/>
      <c r="C81" s="211"/>
      <c r="D81" s="212"/>
      <c r="E81" s="211" t="s">
        <v>3</v>
      </c>
      <c r="F81" s="213"/>
      <c r="G81" s="214">
        <f>SUM(G77:G80)</f>
        <v>0</v>
      </c>
      <c r="H81" s="214">
        <f>SUM(H77:H80)</f>
        <v>0</v>
      </c>
      <c r="J81" s="249"/>
    </row>
    <row r="82" spans="1:10" ht="13.5" thickBot="1">
      <c r="D82" s="487" t="s">
        <v>124</v>
      </c>
      <c r="E82" s="488"/>
      <c r="F82" s="488"/>
      <c r="G82" s="702">
        <f>G81-H81</f>
        <v>0</v>
      </c>
      <c r="H82" s="703"/>
    </row>
    <row r="83" spans="1:10">
      <c r="H83" s="43"/>
    </row>
    <row r="84" spans="1:10">
      <c r="H84" s="43"/>
    </row>
    <row r="85" spans="1:10" ht="15" thickBot="1">
      <c r="A85" s="180" t="s">
        <v>116</v>
      </c>
      <c r="E85" s="43"/>
      <c r="F85" s="43"/>
      <c r="G85" s="43"/>
      <c r="H85" s="302"/>
    </row>
    <row r="86" spans="1:10">
      <c r="A86" s="181" t="s">
        <v>12</v>
      </c>
      <c r="B86" s="182" t="s">
        <v>11</v>
      </c>
      <c r="C86" s="183" t="s">
        <v>2</v>
      </c>
      <c r="D86" s="182" t="s">
        <v>13</v>
      </c>
      <c r="E86" s="182" t="s">
        <v>15</v>
      </c>
      <c r="F86" s="183" t="s">
        <v>14</v>
      </c>
      <c r="G86" s="184" t="s">
        <v>3</v>
      </c>
      <c r="H86" s="297" t="s">
        <v>3</v>
      </c>
    </row>
    <row r="87" spans="1:10" ht="13.5" thickBot="1">
      <c r="A87" s="186"/>
      <c r="B87" s="187"/>
      <c r="C87" s="188"/>
      <c r="D87" s="187"/>
      <c r="E87" s="187"/>
      <c r="F87" s="189"/>
      <c r="G87" s="190"/>
      <c r="H87" s="298" t="s">
        <v>123</v>
      </c>
    </row>
    <row r="88" spans="1:10">
      <c r="A88" s="197"/>
      <c r="B88" s="264"/>
      <c r="C88" s="192"/>
      <c r="D88" s="193"/>
      <c r="E88" s="193"/>
      <c r="F88" s="194"/>
      <c r="G88" s="195">
        <f>E88*F88</f>
        <v>0</v>
      </c>
      <c r="H88" s="195">
        <f>F88*G88</f>
        <v>0</v>
      </c>
    </row>
    <row r="89" spans="1:10" ht="14.1" customHeight="1">
      <c r="A89" s="197"/>
      <c r="B89" s="250"/>
      <c r="C89" s="199"/>
      <c r="D89" s="198"/>
      <c r="E89" s="198"/>
      <c r="F89" s="201"/>
      <c r="G89" s="202">
        <f t="shared" ref="G89:H91" si="7">ROUND(E89*F89,2)</f>
        <v>0</v>
      </c>
      <c r="H89" s="202">
        <f t="shared" si="7"/>
        <v>0</v>
      </c>
    </row>
    <row r="90" spans="1:10" ht="14.1" customHeight="1">
      <c r="A90" s="197"/>
      <c r="B90" s="250"/>
      <c r="C90" s="199"/>
      <c r="D90" s="198"/>
      <c r="E90" s="200"/>
      <c r="F90" s="201"/>
      <c r="G90" s="202">
        <f t="shared" si="7"/>
        <v>0</v>
      </c>
      <c r="H90" s="202">
        <f t="shared" si="7"/>
        <v>0</v>
      </c>
    </row>
    <row r="91" spans="1:10" ht="13.5" thickBot="1">
      <c r="A91" s="203"/>
      <c r="B91" s="251"/>
      <c r="C91" s="204"/>
      <c r="D91" s="205"/>
      <c r="E91" s="205"/>
      <c r="F91" s="206"/>
      <c r="G91" s="207">
        <f t="shared" si="7"/>
        <v>0</v>
      </c>
      <c r="H91" s="207">
        <f t="shared" si="7"/>
        <v>0</v>
      </c>
    </row>
    <row r="92" spans="1:10" ht="13.5" thickBot="1">
      <c r="A92" s="209"/>
      <c r="B92" s="210"/>
      <c r="C92" s="211"/>
      <c r="D92" s="212"/>
      <c r="E92" s="211" t="s">
        <v>3</v>
      </c>
      <c r="F92" s="213"/>
      <c r="G92" s="214">
        <f>SUM(G88:G91)</f>
        <v>0</v>
      </c>
      <c r="H92" s="214">
        <f>SUM(H88:H91)</f>
        <v>0</v>
      </c>
    </row>
    <row r="93" spans="1:10" ht="13.5" thickBot="1">
      <c r="D93" s="487" t="s">
        <v>124</v>
      </c>
      <c r="E93" s="488"/>
      <c r="F93" s="488"/>
      <c r="G93" s="702">
        <f>G92-H92</f>
        <v>0</v>
      </c>
      <c r="H93" s="703"/>
    </row>
  </sheetData>
  <sheetProtection password="CC17" sheet="1" objects="1" scenarios="1"/>
  <protectedRanges>
    <protectedRange password="CCEB" sqref="A21:G22 A1:IV20 H21:IV27 G26:G27 A35:IV47 A49:IV65561 K48:IV48 A48:F48 A23:A34 G28:IV34" name="Chew"/>
    <protectedRange password="CCEB" sqref="B23:C34" name="Chew_2"/>
    <protectedRange password="CCEB" sqref="D23:F34" name="Chew_3"/>
    <protectedRange password="CCEB" sqref="H48" name="Chew_7"/>
    <protectedRange password="CCEB" sqref="G48 I48:J48" name="Chew_8"/>
  </protectedRanges>
  <mergeCells count="5">
    <mergeCell ref="K71:L71"/>
    <mergeCell ref="G82:H82"/>
    <mergeCell ref="G93:H93"/>
    <mergeCell ref="G18:H18"/>
    <mergeCell ref="G43:H43"/>
  </mergeCells>
  <phoneticPr fontId="9" type="noConversion"/>
  <pageMargins left="0.23622047244094491" right="0.23622047244094491"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60"/>
  <sheetViews>
    <sheetView topLeftCell="A16" workbookViewId="0">
      <selection activeCell="B56" sqref="B56"/>
    </sheetView>
  </sheetViews>
  <sheetFormatPr defaultRowHeight="12.75"/>
  <cols>
    <col min="1" max="1" width="13.42578125" customWidth="1"/>
    <col min="2" max="2" width="63.5703125" customWidth="1"/>
    <col min="3" max="3" width="6.42578125" customWidth="1"/>
    <col min="4" max="4" width="16.42578125" customWidth="1"/>
    <col min="6" max="6" width="12.28515625" customWidth="1"/>
    <col min="7" max="7" width="9.42578125" customWidth="1"/>
    <col min="8" max="8" width="9.28515625" customWidth="1"/>
    <col min="9" max="9" width="21.42578125" customWidth="1"/>
    <col min="11" max="11" width="10.28515625" customWidth="1"/>
    <col min="12" max="12" width="11.140625" customWidth="1"/>
    <col min="13" max="13" width="56.85546875" customWidth="1"/>
  </cols>
  <sheetData>
    <row r="1" spans="1:16">
      <c r="A1" s="176" t="s">
        <v>70</v>
      </c>
      <c r="B1" s="177" t="str">
        <f>+SubBQ!B1</f>
        <v>SB135</v>
      </c>
      <c r="C1" s="3"/>
      <c r="D1" s="4"/>
      <c r="E1" s="4"/>
      <c r="F1" s="5"/>
      <c r="G1" s="5"/>
      <c r="H1" s="5"/>
      <c r="I1" s="5"/>
      <c r="J1" s="6"/>
      <c r="K1" s="7"/>
      <c r="L1" s="7"/>
      <c r="M1" s="6"/>
    </row>
    <row r="2" spans="1:16">
      <c r="A2" s="176" t="s">
        <v>68</v>
      </c>
      <c r="B2" s="177" t="str">
        <f>SubBQ!B2</f>
        <v>LOCUS TEAM SDN BHD</v>
      </c>
      <c r="C2" s="3"/>
      <c r="D2" s="4"/>
      <c r="E2" s="4"/>
      <c r="F2" s="5"/>
      <c r="G2" s="5"/>
      <c r="H2" s="5"/>
      <c r="I2" s="5"/>
      <c r="J2" s="6"/>
      <c r="K2" s="7"/>
      <c r="L2" s="7"/>
      <c r="M2" s="6"/>
    </row>
    <row r="3" spans="1:16">
      <c r="A3" s="176" t="s">
        <v>72</v>
      </c>
      <c r="B3" s="315" t="str">
        <f>SubBQ!B3</f>
        <v>PILING WORKS</v>
      </c>
      <c r="C3" s="2"/>
      <c r="D3" s="4"/>
      <c r="E3" s="4"/>
      <c r="F3" s="5"/>
      <c r="G3" s="5"/>
      <c r="H3" s="5"/>
      <c r="I3" s="5"/>
      <c r="J3" s="6"/>
      <c r="K3" s="7"/>
      <c r="L3" s="7"/>
      <c r="M3" s="6"/>
    </row>
    <row r="4" spans="1:16" ht="13.5" thickBot="1">
      <c r="A4" s="176" t="s">
        <v>71</v>
      </c>
      <c r="B4" s="178" t="s">
        <v>186</v>
      </c>
      <c r="C4" s="6"/>
      <c r="D4" s="4"/>
      <c r="E4" s="4"/>
      <c r="F4" s="5"/>
      <c r="G4" s="5"/>
      <c r="H4" s="5"/>
      <c r="I4" s="5"/>
      <c r="J4" s="8"/>
      <c r="K4" s="7"/>
      <c r="L4" s="7"/>
      <c r="M4" s="6"/>
    </row>
    <row r="5" spans="1:16" s="10" customFormat="1" ht="13.5" thickBot="1">
      <c r="A5" s="8"/>
      <c r="B5" s="6"/>
      <c r="C5" s="6"/>
      <c r="D5" s="708" t="s">
        <v>82</v>
      </c>
      <c r="E5" s="709"/>
      <c r="F5" s="710"/>
      <c r="G5" s="711" t="str">
        <f>B2</f>
        <v>LOCUS TEAM SDN BHD</v>
      </c>
      <c r="H5" s="712"/>
      <c r="I5" s="713"/>
      <c r="J5" s="9"/>
      <c r="K5" s="91" t="s">
        <v>33</v>
      </c>
      <c r="L5" s="94"/>
      <c r="M5" s="93" t="s">
        <v>24</v>
      </c>
    </row>
    <row r="6" spans="1:16" s="10" customFormat="1">
      <c r="A6" s="11" t="s">
        <v>12</v>
      </c>
      <c r="B6" s="12" t="s">
        <v>2</v>
      </c>
      <c r="C6" s="13" t="s">
        <v>13</v>
      </c>
      <c r="D6" s="14" t="s">
        <v>22</v>
      </c>
      <c r="E6" s="15" t="s">
        <v>14</v>
      </c>
      <c r="F6" s="16" t="s">
        <v>25</v>
      </c>
      <c r="G6" s="17" t="s">
        <v>22</v>
      </c>
      <c r="H6" s="12" t="s">
        <v>14</v>
      </c>
      <c r="I6" s="18" t="s">
        <v>25</v>
      </c>
      <c r="J6" s="20" t="s">
        <v>15</v>
      </c>
      <c r="K6" s="19" t="s">
        <v>14</v>
      </c>
      <c r="L6" s="21" t="s">
        <v>25</v>
      </c>
      <c r="M6" s="22"/>
    </row>
    <row r="7" spans="1:16" s="10" customFormat="1">
      <c r="A7" s="23"/>
      <c r="B7" s="24"/>
      <c r="C7" s="25"/>
      <c r="D7" s="26"/>
      <c r="E7" s="24"/>
      <c r="F7" s="27"/>
      <c r="G7" s="28"/>
      <c r="H7" s="29"/>
      <c r="I7" s="27"/>
      <c r="J7" s="30"/>
      <c r="K7" s="31"/>
      <c r="L7" s="32"/>
      <c r="M7" s="33"/>
    </row>
    <row r="8" spans="1:16" s="10" customFormat="1">
      <c r="A8" s="34"/>
      <c r="B8" s="178"/>
      <c r="C8" s="35"/>
      <c r="D8" s="36"/>
      <c r="E8" s="33"/>
      <c r="F8" s="37"/>
      <c r="G8" s="38"/>
      <c r="H8" s="39"/>
      <c r="I8" s="37"/>
      <c r="J8" s="40"/>
      <c r="K8" s="31"/>
      <c r="L8" s="31"/>
      <c r="M8" s="40"/>
    </row>
    <row r="9" spans="1:16" s="10" customFormat="1" ht="14.25">
      <c r="A9" s="49"/>
      <c r="B9" s="496"/>
      <c r="C9" s="44"/>
      <c r="D9" s="53"/>
      <c r="E9" s="276"/>
      <c r="F9" s="45"/>
      <c r="G9" s="48"/>
      <c r="H9" s="47"/>
      <c r="I9" s="45"/>
      <c r="J9" s="51"/>
      <c r="K9" s="52"/>
      <c r="L9" s="92"/>
      <c r="M9" s="272"/>
    </row>
    <row r="10" spans="1:16" s="10" customFormat="1">
      <c r="A10" s="42"/>
      <c r="B10" s="261"/>
      <c r="C10" s="44"/>
      <c r="D10" s="277"/>
      <c r="E10" s="278"/>
      <c r="F10" s="45"/>
      <c r="G10" s="277"/>
      <c r="H10" s="47"/>
      <c r="I10" s="45"/>
      <c r="J10" s="273"/>
      <c r="K10" s="47"/>
      <c r="L10" s="92"/>
      <c r="M10" s="40"/>
    </row>
    <row r="11" spans="1:16" s="10" customFormat="1">
      <c r="A11" s="493"/>
      <c r="B11" s="314"/>
      <c r="C11" s="44"/>
      <c r="D11" s="277"/>
      <c r="E11" s="278"/>
      <c r="F11" s="45"/>
      <c r="G11" s="492"/>
      <c r="H11" s="47"/>
      <c r="I11" s="45"/>
      <c r="J11" s="495"/>
      <c r="K11" s="47"/>
      <c r="L11" s="92"/>
      <c r="M11" s="40"/>
    </row>
    <row r="12" spans="1:16" s="10" customFormat="1">
      <c r="A12" s="493"/>
      <c r="B12" s="314"/>
      <c r="C12" s="44"/>
      <c r="D12" s="277"/>
      <c r="E12" s="278"/>
      <c r="F12" s="45"/>
      <c r="G12" s="492"/>
      <c r="H12" s="47"/>
      <c r="I12" s="45"/>
      <c r="J12" s="495"/>
      <c r="K12" s="47"/>
      <c r="L12" s="92"/>
      <c r="M12" s="40"/>
    </row>
    <row r="13" spans="1:16" s="10" customFormat="1">
      <c r="A13" s="493"/>
      <c r="B13" s="314"/>
      <c r="C13" s="44"/>
      <c r="D13" s="497"/>
      <c r="E13" s="278"/>
      <c r="F13" s="45"/>
      <c r="G13" s="498"/>
      <c r="H13" s="489"/>
      <c r="I13" s="499"/>
      <c r="J13" s="495"/>
      <c r="K13" s="489"/>
      <c r="L13" s="92"/>
      <c r="M13" s="40"/>
    </row>
    <row r="14" spans="1:16" s="10" customFormat="1">
      <c r="A14" s="493"/>
      <c r="B14" s="314"/>
      <c r="C14" s="44"/>
      <c r="D14" s="497"/>
      <c r="E14" s="278"/>
      <c r="F14" s="45"/>
      <c r="G14" s="498"/>
      <c r="H14" s="489"/>
      <c r="I14" s="499"/>
      <c r="J14" s="495"/>
      <c r="K14" s="489"/>
      <c r="L14" s="92"/>
      <c r="M14" s="40"/>
      <c r="O14" s="231"/>
      <c r="P14" s="231"/>
    </row>
    <row r="15" spans="1:16" s="10" customFormat="1">
      <c r="A15" s="493"/>
      <c r="B15" s="314"/>
      <c r="C15" s="44"/>
      <c r="D15" s="497"/>
      <c r="E15" s="278"/>
      <c r="F15" s="45"/>
      <c r="G15" s="498"/>
      <c r="H15" s="489"/>
      <c r="I15" s="499"/>
      <c r="J15" s="495"/>
      <c r="K15" s="489"/>
      <c r="L15" s="92"/>
      <c r="M15" s="40"/>
      <c r="O15" s="231"/>
      <c r="P15" s="231"/>
    </row>
    <row r="16" spans="1:16" s="10" customFormat="1">
      <c r="A16" s="493"/>
      <c r="B16" s="314"/>
      <c r="C16" s="44"/>
      <c r="D16" s="497"/>
      <c r="E16" s="278"/>
      <c r="F16" s="45"/>
      <c r="G16" s="498"/>
      <c r="H16" s="489"/>
      <c r="I16" s="499"/>
      <c r="J16" s="495"/>
      <c r="K16" s="489"/>
      <c r="L16" s="92"/>
      <c r="M16" s="40"/>
      <c r="O16" s="231"/>
      <c r="P16" s="231"/>
    </row>
    <row r="17" spans="1:16" s="10" customFormat="1">
      <c r="A17" s="493"/>
      <c r="B17" s="494"/>
      <c r="C17" s="44"/>
      <c r="D17" s="277"/>
      <c r="E17" s="278"/>
      <c r="F17" s="45"/>
      <c r="G17" s="492"/>
      <c r="H17" s="47"/>
      <c r="I17" s="45"/>
      <c r="J17" s="495"/>
      <c r="K17" s="47"/>
      <c r="L17" s="92"/>
      <c r="M17" s="40"/>
      <c r="N17" s="10" t="e">
        <f>+SubBQ!#REF!</f>
        <v>#REF!</v>
      </c>
      <c r="O17" s="231" t="e">
        <f>+SubBQ!#REF!</f>
        <v>#REF!</v>
      </c>
      <c r="P17" s="231" t="e">
        <f>+N17-O17</f>
        <v>#REF!</v>
      </c>
    </row>
    <row r="18" spans="1:16" s="10" customFormat="1" ht="12.2" customHeight="1">
      <c r="A18" s="56"/>
      <c r="B18" s="22"/>
      <c r="C18" s="57"/>
      <c r="D18" s="58"/>
      <c r="E18" s="59"/>
      <c r="F18" s="60"/>
      <c r="G18" s="61"/>
      <c r="H18" s="62"/>
      <c r="I18" s="60"/>
      <c r="J18" s="40"/>
      <c r="K18" s="31"/>
      <c r="L18" s="50"/>
      <c r="M18" s="33"/>
    </row>
    <row r="19" spans="1:16" s="10" customFormat="1" ht="12.2" customHeight="1" thickBot="1">
      <c r="A19" s="63"/>
      <c r="B19" s="64" t="s">
        <v>26</v>
      </c>
      <c r="C19" s="65"/>
      <c r="D19" s="66"/>
      <c r="E19" s="67"/>
      <c r="F19" s="68">
        <f>SUM(F7:F18)</f>
        <v>0</v>
      </c>
      <c r="G19" s="69"/>
      <c r="H19" s="70"/>
      <c r="I19" s="68">
        <f>SUM(I7:I18)</f>
        <v>0</v>
      </c>
      <c r="J19" s="71"/>
      <c r="K19" s="72"/>
      <c r="L19" s="73">
        <f>SUM(L7:L18)</f>
        <v>0</v>
      </c>
      <c r="M19" s="33"/>
    </row>
    <row r="20" spans="1:16" s="10" customFormat="1" ht="12.2" customHeight="1" thickBot="1">
      <c r="A20" s="74"/>
      <c r="B20" s="75" t="s">
        <v>27</v>
      </c>
      <c r="C20" s="76"/>
      <c r="D20" s="77"/>
      <c r="E20" s="78"/>
      <c r="F20" s="79"/>
      <c r="G20" s="80"/>
      <c r="H20" s="81"/>
      <c r="I20" s="79">
        <f>I19</f>
        <v>0</v>
      </c>
      <c r="J20" s="82"/>
      <c r="K20" s="83"/>
      <c r="L20" s="84"/>
      <c r="M20" s="22"/>
    </row>
    <row r="21" spans="1:16" ht="12.2" customHeight="1">
      <c r="A21" s="8"/>
      <c r="B21" s="6"/>
      <c r="C21" s="6"/>
      <c r="D21" s="4"/>
      <c r="E21" s="4"/>
      <c r="F21" s="5"/>
      <c r="G21" s="5"/>
      <c r="H21" s="5"/>
      <c r="I21" s="5"/>
      <c r="J21" s="6"/>
      <c r="K21" s="7"/>
      <c r="L21" s="7"/>
      <c r="M21" s="6"/>
    </row>
    <row r="22" spans="1:16" ht="12.2" customHeight="1">
      <c r="A22" s="8"/>
      <c r="B22" s="85" t="s">
        <v>28</v>
      </c>
      <c r="C22" s="86"/>
      <c r="D22" s="30"/>
      <c r="E22" s="4"/>
      <c r="F22" s="5"/>
      <c r="G22" s="5"/>
      <c r="H22" s="5"/>
      <c r="I22" s="5"/>
      <c r="J22" s="6"/>
      <c r="K22" s="7"/>
      <c r="L22" s="7"/>
      <c r="M22" s="6"/>
    </row>
    <row r="23" spans="1:16" ht="12.2" customHeight="1">
      <c r="A23" s="8"/>
      <c r="B23" s="87" t="s">
        <v>29</v>
      </c>
      <c r="C23" s="714"/>
      <c r="D23" s="715"/>
      <c r="E23" s="4"/>
      <c r="F23" s="5"/>
      <c r="G23" s="5"/>
      <c r="H23" s="5"/>
      <c r="I23" s="5"/>
      <c r="J23" s="6"/>
      <c r="K23" s="7"/>
      <c r="L23" s="7"/>
      <c r="M23" s="6"/>
    </row>
    <row r="24" spans="1:16" ht="12.2" customHeight="1">
      <c r="A24" s="8"/>
      <c r="B24" s="87" t="s">
        <v>30</v>
      </c>
      <c r="C24" s="714">
        <v>0</v>
      </c>
      <c r="D24" s="715"/>
      <c r="E24" s="4"/>
      <c r="F24" s="5"/>
      <c r="G24" s="5"/>
      <c r="H24" s="5"/>
      <c r="I24" s="5"/>
      <c r="J24" s="6"/>
      <c r="K24" s="7"/>
      <c r="L24" s="7"/>
      <c r="M24" s="274"/>
    </row>
    <row r="25" spans="1:16" ht="12.2" customHeight="1">
      <c r="A25" s="8"/>
      <c r="B25" s="87" t="s">
        <v>31</v>
      </c>
      <c r="C25" s="706"/>
      <c r="D25" s="707"/>
      <c r="E25" s="4"/>
      <c r="F25" s="5"/>
      <c r="G25" s="5"/>
      <c r="H25" s="5"/>
      <c r="I25" s="5"/>
      <c r="J25" s="6"/>
      <c r="K25" s="7"/>
      <c r="L25" s="7"/>
      <c r="M25" s="274"/>
    </row>
    <row r="26" spans="1:16" ht="12.2" customHeight="1">
      <c r="A26" s="8"/>
      <c r="B26" s="87"/>
      <c r="C26" s="88"/>
      <c r="D26" s="89"/>
      <c r="E26" s="4"/>
      <c r="F26" s="5"/>
      <c r="G26" s="5"/>
      <c r="H26" s="5"/>
      <c r="I26" s="5"/>
      <c r="J26" s="6"/>
      <c r="K26" s="7"/>
      <c r="L26" s="7"/>
      <c r="M26" s="274"/>
    </row>
    <row r="27" spans="1:16" ht="12.2" customHeight="1">
      <c r="A27" s="8"/>
      <c r="B27" s="87"/>
      <c r="C27" s="41"/>
      <c r="D27" s="40"/>
      <c r="E27" s="4"/>
      <c r="F27" s="5"/>
      <c r="G27" s="5"/>
      <c r="H27" s="5"/>
      <c r="I27" s="5"/>
      <c r="J27" s="6"/>
      <c r="K27" s="7"/>
      <c r="L27" s="7"/>
      <c r="M27" s="274"/>
    </row>
    <row r="28" spans="1:16" ht="12.2" customHeight="1">
      <c r="A28" s="8"/>
      <c r="B28" s="87" t="s">
        <v>187</v>
      </c>
      <c r="C28" s="41"/>
      <c r="D28" s="500"/>
      <c r="E28" s="4"/>
      <c r="F28" s="5"/>
      <c r="G28" s="5"/>
      <c r="H28" s="5"/>
      <c r="I28" s="5"/>
      <c r="J28" s="6"/>
      <c r="K28" s="7"/>
      <c r="L28" s="7"/>
      <c r="M28" s="274"/>
    </row>
    <row r="29" spans="1:16" ht="12.2" customHeight="1">
      <c r="A29" s="8"/>
      <c r="B29" s="90"/>
      <c r="C29" s="57"/>
      <c r="D29" s="501"/>
      <c r="E29" s="4"/>
      <c r="F29" s="6"/>
      <c r="G29" s="6"/>
      <c r="H29" s="6"/>
      <c r="I29" s="6"/>
      <c r="J29" s="6"/>
      <c r="K29" s="7"/>
      <c r="L29" s="7"/>
      <c r="M29" s="274"/>
    </row>
    <row r="30" spans="1:16" ht="12.2" customHeight="1">
      <c r="A30" s="8"/>
      <c r="B30" s="6"/>
      <c r="C30" s="6"/>
      <c r="D30" s="4"/>
      <c r="E30" s="4"/>
      <c r="F30" s="5"/>
      <c r="G30" s="5"/>
      <c r="H30" s="5"/>
      <c r="I30" s="5"/>
      <c r="J30" s="6"/>
      <c r="K30" s="7"/>
      <c r="L30" s="7"/>
      <c r="M30" s="274"/>
    </row>
    <row r="31" spans="1:16" ht="12.2" customHeight="1">
      <c r="A31" s="8"/>
      <c r="B31" s="6"/>
      <c r="C31" s="6"/>
      <c r="D31" s="4"/>
      <c r="E31" s="4"/>
      <c r="F31" s="5"/>
      <c r="G31" s="5"/>
      <c r="H31" s="5"/>
      <c r="I31" s="5"/>
      <c r="J31" s="6"/>
      <c r="K31" s="7"/>
      <c r="L31" s="7"/>
      <c r="M31" s="274"/>
    </row>
    <row r="32" spans="1:16" ht="12.2" customHeight="1">
      <c r="A32" s="8"/>
      <c r="B32" s="3" t="s">
        <v>32</v>
      </c>
      <c r="C32" s="6"/>
      <c r="D32" s="4"/>
      <c r="E32" s="4"/>
      <c r="F32" s="5"/>
      <c r="G32" s="5"/>
      <c r="H32" s="5"/>
      <c r="I32" s="5"/>
      <c r="J32" s="6"/>
      <c r="K32" s="7"/>
      <c r="L32" s="7"/>
      <c r="M32" s="274"/>
    </row>
    <row r="33" spans="1:13" ht="12.2" customHeight="1">
      <c r="A33" s="8"/>
      <c r="B33" s="6"/>
      <c r="C33" s="6"/>
      <c r="D33" s="4"/>
      <c r="E33" s="4"/>
      <c r="F33" s="5"/>
      <c r="G33" s="5"/>
      <c r="H33" s="5"/>
      <c r="I33" s="5"/>
      <c r="J33" s="6"/>
      <c r="K33" s="7"/>
      <c r="L33" s="7"/>
      <c r="M33" s="274"/>
    </row>
    <row r="34" spans="1:13" ht="12.2" customHeight="1">
      <c r="A34" s="8"/>
      <c r="B34" s="502" t="s">
        <v>127</v>
      </c>
      <c r="C34" s="6"/>
      <c r="D34" s="4"/>
      <c r="E34" s="4"/>
      <c r="F34" s="5"/>
      <c r="G34" s="5"/>
      <c r="H34" s="5"/>
      <c r="I34" s="5"/>
      <c r="J34" s="6"/>
      <c r="K34" s="7"/>
      <c r="L34" s="7"/>
      <c r="M34" s="274"/>
    </row>
    <row r="35" spans="1:13" ht="12.2" customHeight="1">
      <c r="A35" s="8"/>
      <c r="B35" s="503"/>
      <c r="C35" s="6"/>
      <c r="D35" s="4"/>
      <c r="E35" s="4"/>
      <c r="F35" s="5"/>
      <c r="G35" s="5"/>
      <c r="H35" s="5"/>
      <c r="I35" s="5"/>
      <c r="J35" s="6"/>
      <c r="K35" s="7"/>
      <c r="L35" s="7"/>
      <c r="M35" s="6"/>
    </row>
    <row r="36" spans="1:13" ht="12.2" customHeight="1">
      <c r="A36" s="8"/>
      <c r="B36" s="503"/>
      <c r="C36" s="6"/>
      <c r="D36" s="4"/>
      <c r="E36" s="4"/>
      <c r="F36" s="5"/>
      <c r="G36" s="5"/>
      <c r="H36" s="5"/>
      <c r="I36" s="5"/>
      <c r="J36" s="6"/>
      <c r="K36" s="7"/>
      <c r="L36" s="7"/>
      <c r="M36" s="6"/>
    </row>
    <row r="37" spans="1:13" ht="12.2" customHeight="1">
      <c r="A37" s="8"/>
      <c r="B37" s="503"/>
      <c r="C37" s="6"/>
      <c r="D37" s="4"/>
      <c r="E37" s="4"/>
      <c r="F37" s="5"/>
      <c r="G37" s="5"/>
      <c r="H37" s="5"/>
      <c r="I37" s="5"/>
      <c r="J37" s="6"/>
      <c r="K37" s="7"/>
      <c r="L37" s="7"/>
      <c r="M37" s="6"/>
    </row>
    <row r="38" spans="1:13" ht="12.2" customHeight="1">
      <c r="A38" s="8"/>
      <c r="B38" s="503"/>
      <c r="C38" s="6"/>
      <c r="D38" s="4"/>
      <c r="E38" s="4"/>
      <c r="F38" s="5"/>
      <c r="G38" s="5"/>
      <c r="H38" s="5"/>
      <c r="I38" s="5"/>
      <c r="J38" s="6"/>
      <c r="K38" s="7"/>
      <c r="L38" s="7"/>
      <c r="M38" s="6"/>
    </row>
    <row r="39" spans="1:13" ht="12.2" customHeight="1">
      <c r="A39" s="8"/>
      <c r="B39" s="504"/>
      <c r="C39" s="6"/>
      <c r="D39" s="4"/>
      <c r="E39" s="4"/>
      <c r="F39" s="5"/>
      <c r="G39" s="5"/>
      <c r="H39" s="5"/>
      <c r="I39" s="5"/>
      <c r="J39" s="6"/>
      <c r="K39" s="7"/>
      <c r="L39" s="7"/>
      <c r="M39" s="6"/>
    </row>
    <row r="40" spans="1:13" ht="12.2" customHeight="1">
      <c r="A40" s="8"/>
      <c r="B40" s="505"/>
      <c r="C40" s="6"/>
      <c r="D40" s="4"/>
      <c r="E40" s="4"/>
      <c r="F40" s="5"/>
      <c r="G40" s="5"/>
      <c r="H40" s="5"/>
      <c r="I40" s="5"/>
      <c r="J40" s="6"/>
      <c r="K40" s="7"/>
      <c r="L40" s="7"/>
      <c r="M40" s="6"/>
    </row>
    <row r="41" spans="1:13" ht="12.2" customHeight="1">
      <c r="A41" s="8"/>
      <c r="B41" s="506" t="s">
        <v>128</v>
      </c>
      <c r="C41" s="6"/>
      <c r="D41" s="4"/>
      <c r="E41" s="4"/>
      <c r="F41" s="5"/>
      <c r="G41" s="5"/>
      <c r="H41" s="5"/>
      <c r="I41" s="5"/>
      <c r="J41" s="6"/>
      <c r="K41" s="7"/>
      <c r="L41" s="7"/>
      <c r="M41" s="6"/>
    </row>
    <row r="42" spans="1:13" ht="12.2" customHeight="1">
      <c r="A42" s="8"/>
      <c r="B42" s="507"/>
      <c r="C42" s="6"/>
      <c r="D42" s="4"/>
      <c r="E42" s="4"/>
      <c r="F42" s="5"/>
      <c r="G42" s="5"/>
      <c r="H42" s="5"/>
      <c r="I42" s="5"/>
      <c r="J42" s="6"/>
      <c r="K42" s="7"/>
      <c r="L42" s="7"/>
      <c r="M42" s="6"/>
    </row>
    <row r="43" spans="1:13" ht="12.2" customHeight="1">
      <c r="A43" s="8"/>
      <c r="B43" s="507"/>
      <c r="C43" s="6"/>
      <c r="D43" s="4"/>
      <c r="E43" s="4"/>
      <c r="F43" s="5"/>
      <c r="G43" s="5"/>
      <c r="H43" s="5"/>
      <c r="I43" s="5"/>
      <c r="J43" s="6"/>
      <c r="K43" s="7"/>
      <c r="L43" s="7"/>
      <c r="M43" s="6"/>
    </row>
    <row r="44" spans="1:13" ht="12.2" customHeight="1">
      <c r="A44" s="8"/>
      <c r="B44" s="508"/>
      <c r="C44" s="6"/>
      <c r="D44" s="4"/>
      <c r="E44" s="4"/>
      <c r="F44" s="5"/>
      <c r="G44" s="5"/>
      <c r="H44" s="5"/>
      <c r="I44" s="5"/>
      <c r="J44" s="6"/>
      <c r="K44" s="7"/>
      <c r="L44" s="7"/>
      <c r="M44" s="6"/>
    </row>
    <row r="45" spans="1:13" ht="12.2" customHeight="1">
      <c r="A45" s="8"/>
      <c r="B45" s="509"/>
      <c r="C45" s="6"/>
      <c r="D45" s="4"/>
      <c r="E45" s="4"/>
      <c r="F45" s="5"/>
      <c r="G45" s="5"/>
      <c r="H45" s="5"/>
      <c r="I45" s="5"/>
      <c r="J45" s="6"/>
      <c r="K45" s="7"/>
      <c r="L45" s="7"/>
      <c r="M45" s="6"/>
    </row>
    <row r="46" spans="1:13" ht="12.2" customHeight="1">
      <c r="A46" s="8"/>
      <c r="B46" s="504"/>
      <c r="C46" s="6"/>
      <c r="D46" s="4"/>
      <c r="E46" s="4"/>
      <c r="F46" s="5"/>
      <c r="G46" s="5"/>
      <c r="H46" s="5"/>
      <c r="I46" s="5"/>
      <c r="J46" s="6"/>
      <c r="K46" s="7"/>
      <c r="L46" s="7"/>
      <c r="M46" s="6"/>
    </row>
    <row r="47" spans="1:13" ht="12.2" customHeight="1">
      <c r="B47" s="505"/>
    </row>
    <row r="48" spans="1:13" ht="12.2" customHeight="1">
      <c r="B48" s="510" t="s">
        <v>129</v>
      </c>
    </row>
    <row r="49" spans="2:2" ht="12.2" customHeight="1">
      <c r="B49" s="511"/>
    </row>
    <row r="50" spans="2:2" ht="12.2" customHeight="1">
      <c r="B50" s="512"/>
    </row>
    <row r="51" spans="2:2" ht="12.2" customHeight="1">
      <c r="B51" s="512"/>
    </row>
    <row r="52" spans="2:2">
      <c r="B52" s="512"/>
    </row>
    <row r="53" spans="2:2">
      <c r="B53" s="513"/>
    </row>
    <row r="54" spans="2:2">
      <c r="B54" s="514"/>
    </row>
    <row r="55" spans="2:2">
      <c r="B55" s="515" t="s">
        <v>130</v>
      </c>
    </row>
    <row r="56" spans="2:2">
      <c r="B56" s="511"/>
    </row>
    <row r="57" spans="2:2">
      <c r="B57" s="511"/>
    </row>
    <row r="58" spans="2:2">
      <c r="B58" s="511"/>
    </row>
    <row r="59" spans="2:2">
      <c r="B59" s="511"/>
    </row>
    <row r="60" spans="2:2">
      <c r="B60" s="516"/>
    </row>
  </sheetData>
  <sheetProtection password="CC17" sheet="1" objects="1" scenarios="1"/>
  <protectedRanges>
    <protectedRange password="CC41" sqref="M7:M20" name="Mr. Loh_4"/>
    <protectedRange password="CCEB" sqref="B34:B39" name="Ms Chew"/>
    <protectedRange password="CC41" sqref="B48:B53" name="Mr. Loh"/>
    <protectedRange password="CC35" sqref="B55:B60" name="Mr. Chuah"/>
    <protectedRange password="CC47" sqref="B41:B46" name="Saw"/>
  </protectedRanges>
  <mergeCells count="5">
    <mergeCell ref="C25:D25"/>
    <mergeCell ref="D5:F5"/>
    <mergeCell ref="G5:I5"/>
    <mergeCell ref="C23:D23"/>
    <mergeCell ref="C24:D24"/>
  </mergeCells>
  <phoneticPr fontId="9" type="noConversion"/>
  <pageMargins left="0.75" right="0.75" top="1" bottom="1" header="0.5" footer="0.5"/>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97"/>
  <sheetViews>
    <sheetView topLeftCell="A4" workbookViewId="0">
      <selection activeCell="B16" sqref="B16"/>
    </sheetView>
  </sheetViews>
  <sheetFormatPr defaultRowHeight="12.75"/>
  <cols>
    <col min="1" max="1" width="13.5703125" style="95" customWidth="1"/>
    <col min="2" max="2" width="55.85546875" style="95" customWidth="1"/>
    <col min="3" max="3" width="4.85546875" style="95" customWidth="1"/>
    <col min="4" max="4" width="10.5703125" style="95" customWidth="1"/>
    <col min="5" max="5" width="12" style="95" customWidth="1"/>
    <col min="6" max="6" width="9.85546875" style="175" customWidth="1"/>
    <col min="7" max="7" width="14" style="95" customWidth="1"/>
    <col min="8" max="16384" width="9.140625" style="95"/>
  </cols>
  <sheetData>
    <row r="1" spans="1:7">
      <c r="A1" s="176" t="s">
        <v>70</v>
      </c>
      <c r="B1" s="177" t="str">
        <f>'VO1'!B1</f>
        <v>SB135</v>
      </c>
      <c r="C1" s="96"/>
      <c r="D1" s="97"/>
      <c r="E1" s="97"/>
      <c r="F1" s="98"/>
      <c r="G1" s="96"/>
    </row>
    <row r="2" spans="1:7">
      <c r="A2" s="176" t="s">
        <v>68</v>
      </c>
      <c r="B2" s="177" t="str">
        <f>'VO1'!B2</f>
        <v>LOCUS TEAM SDN BHD</v>
      </c>
      <c r="C2" s="96"/>
      <c r="D2" s="97"/>
      <c r="E2" s="97"/>
      <c r="F2" s="98"/>
      <c r="G2" s="96"/>
    </row>
    <row r="3" spans="1:7" ht="13.5" customHeight="1">
      <c r="A3" s="176" t="s">
        <v>72</v>
      </c>
      <c r="B3" s="315" t="str">
        <f>'VO1'!B3</f>
        <v>PILING WORKS</v>
      </c>
      <c r="C3" s="96"/>
      <c r="D3" s="97"/>
      <c r="E3" s="97"/>
      <c r="F3" s="98"/>
      <c r="G3" s="96"/>
    </row>
    <row r="4" spans="1:7" ht="13.5" customHeight="1">
      <c r="A4" s="176" t="s">
        <v>71</v>
      </c>
      <c r="B4" s="178" t="s">
        <v>75</v>
      </c>
      <c r="C4" s="96"/>
      <c r="D4" s="97"/>
      <c r="E4" s="97"/>
      <c r="F4" s="98"/>
      <c r="G4" s="96"/>
    </row>
    <row r="5" spans="1:7" ht="13.5" thickBot="1">
      <c r="C5" s="96"/>
      <c r="D5" s="97"/>
      <c r="E5" s="97"/>
      <c r="F5" s="98"/>
      <c r="G5" s="96"/>
    </row>
    <row r="6" spans="1:7" ht="27.75" customHeight="1" thickBot="1">
      <c r="A6" s="99" t="s">
        <v>12</v>
      </c>
      <c r="B6" s="100" t="s">
        <v>2</v>
      </c>
      <c r="C6" s="101" t="s">
        <v>13</v>
      </c>
      <c r="D6" s="255" t="s">
        <v>76</v>
      </c>
      <c r="E6" s="256" t="s">
        <v>77</v>
      </c>
      <c r="F6" s="102" t="s">
        <v>14</v>
      </c>
      <c r="G6" s="103" t="s">
        <v>25</v>
      </c>
    </row>
    <row r="7" spans="1:7" ht="12.75" customHeight="1">
      <c r="A7" s="104"/>
      <c r="B7" s="105"/>
      <c r="C7" s="106"/>
      <c r="D7" s="107"/>
      <c r="E7" s="108"/>
      <c r="F7" s="109"/>
      <c r="G7" s="110"/>
    </row>
    <row r="8" spans="1:7" ht="12.75" customHeight="1">
      <c r="A8" s="111"/>
      <c r="B8" s="112"/>
      <c r="C8" s="113"/>
      <c r="D8" s="114"/>
      <c r="E8" s="115"/>
      <c r="F8" s="116"/>
      <c r="G8" s="117"/>
    </row>
    <row r="9" spans="1:7" ht="12.75" customHeight="1">
      <c r="A9" s="111"/>
      <c r="B9" s="118"/>
      <c r="C9" s="113"/>
      <c r="D9" s="119"/>
      <c r="E9" s="120"/>
      <c r="F9" s="121"/>
      <c r="G9" s="122"/>
    </row>
    <row r="10" spans="1:7" ht="12.75" customHeight="1">
      <c r="A10" s="111"/>
      <c r="B10" s="118"/>
      <c r="C10" s="113"/>
      <c r="D10" s="54"/>
      <c r="E10" s="120"/>
      <c r="F10" s="121"/>
      <c r="G10" s="123"/>
    </row>
    <row r="11" spans="1:7" ht="12.75" customHeight="1">
      <c r="A11" s="124"/>
      <c r="B11" s="46"/>
      <c r="C11" s="124"/>
      <c r="D11" s="125"/>
      <c r="E11" s="126"/>
      <c r="F11" s="54"/>
      <c r="G11" s="123"/>
    </row>
    <row r="12" spans="1:7" ht="12.75" customHeight="1">
      <c r="A12" s="124"/>
      <c r="B12" s="46"/>
      <c r="C12" s="124"/>
      <c r="D12" s="125"/>
      <c r="E12" s="126"/>
      <c r="F12" s="54"/>
      <c r="G12" s="123"/>
    </row>
    <row r="13" spans="1:7" ht="12.75" customHeight="1">
      <c r="A13" s="124"/>
      <c r="B13" s="46"/>
      <c r="C13" s="124"/>
      <c r="D13" s="125"/>
      <c r="E13" s="126"/>
      <c r="F13" s="54"/>
      <c r="G13" s="123"/>
    </row>
    <row r="14" spans="1:7" ht="12.75" customHeight="1">
      <c r="A14" s="124"/>
      <c r="B14" s="46"/>
      <c r="C14" s="124"/>
      <c r="D14" s="125"/>
      <c r="E14" s="126"/>
      <c r="F14" s="54"/>
      <c r="G14" s="123"/>
    </row>
    <row r="15" spans="1:7" ht="12.75" customHeight="1">
      <c r="A15" s="124"/>
      <c r="B15" s="46"/>
      <c r="C15" s="124"/>
      <c r="D15" s="125"/>
      <c r="E15" s="126"/>
      <c r="F15" s="54"/>
      <c r="G15" s="123"/>
    </row>
    <row r="16" spans="1:7" ht="12.75" customHeight="1">
      <c r="A16" s="124"/>
      <c r="B16" s="46"/>
      <c r="C16" s="124"/>
      <c r="D16" s="125"/>
      <c r="E16" s="126"/>
      <c r="F16" s="54"/>
      <c r="G16" s="123"/>
    </row>
    <row r="17" spans="1:7" ht="12.75" customHeight="1">
      <c r="A17" s="124"/>
      <c r="B17" s="46"/>
      <c r="C17" s="124"/>
      <c r="D17" s="125"/>
      <c r="E17" s="126"/>
      <c r="F17" s="54"/>
      <c r="G17" s="123"/>
    </row>
    <row r="18" spans="1:7" ht="12.75" customHeight="1">
      <c r="A18" s="124"/>
      <c r="B18" s="46"/>
      <c r="C18" s="124"/>
      <c r="D18" s="125"/>
      <c r="E18" s="126"/>
      <c r="F18" s="54"/>
      <c r="G18" s="123"/>
    </row>
    <row r="19" spans="1:7" ht="12.75" customHeight="1">
      <c r="A19" s="124"/>
      <c r="B19" s="46"/>
      <c r="C19" s="124"/>
      <c r="D19" s="125"/>
      <c r="E19" s="126"/>
      <c r="F19" s="54"/>
      <c r="G19" s="123"/>
    </row>
    <row r="20" spans="1:7" ht="12.75" customHeight="1">
      <c r="A20" s="124"/>
      <c r="B20" s="46"/>
      <c r="C20" s="124"/>
      <c r="D20" s="125"/>
      <c r="E20" s="126"/>
      <c r="F20" s="54"/>
      <c r="G20" s="123"/>
    </row>
    <row r="21" spans="1:7" ht="12.75" customHeight="1">
      <c r="A21" s="124"/>
      <c r="B21" s="46"/>
      <c r="C21" s="124"/>
      <c r="D21" s="125"/>
      <c r="E21" s="126"/>
      <c r="F21" s="54"/>
      <c r="G21" s="123"/>
    </row>
    <row r="22" spans="1:7" ht="12.75" customHeight="1">
      <c r="A22" s="124"/>
      <c r="B22" s="46"/>
      <c r="C22" s="124"/>
      <c r="D22" s="125"/>
      <c r="E22" s="126"/>
      <c r="F22" s="54"/>
      <c r="G22" s="123"/>
    </row>
    <row r="23" spans="1:7" ht="12.75" customHeight="1">
      <c r="A23" s="124"/>
      <c r="B23" s="46"/>
      <c r="C23" s="124"/>
      <c r="D23" s="125"/>
      <c r="E23" s="126"/>
      <c r="F23" s="54"/>
      <c r="G23" s="123"/>
    </row>
    <row r="24" spans="1:7" ht="12.75" customHeight="1">
      <c r="A24" s="124"/>
      <c r="B24" s="46"/>
      <c r="C24" s="124"/>
      <c r="D24" s="125"/>
      <c r="E24" s="126"/>
      <c r="F24" s="54"/>
      <c r="G24" s="123"/>
    </row>
    <row r="25" spans="1:7" ht="12.75" customHeight="1">
      <c r="A25" s="124"/>
      <c r="B25" s="46"/>
      <c r="C25" s="124"/>
      <c r="D25" s="125"/>
      <c r="E25" s="126"/>
      <c r="F25" s="54"/>
      <c r="G25" s="123"/>
    </row>
    <row r="26" spans="1:7" ht="12.75" customHeight="1">
      <c r="A26" s="124"/>
      <c r="B26" s="46"/>
      <c r="C26" s="124"/>
      <c r="D26" s="125"/>
      <c r="E26" s="126"/>
      <c r="F26" s="54"/>
      <c r="G26" s="123"/>
    </row>
    <row r="27" spans="1:7" ht="12.75" customHeight="1">
      <c r="A27" s="124"/>
      <c r="B27" s="46"/>
      <c r="C27" s="124"/>
      <c r="D27" s="125"/>
      <c r="E27" s="126"/>
      <c r="F27" s="54"/>
      <c r="G27" s="123"/>
    </row>
    <row r="28" spans="1:7" ht="12.75" customHeight="1">
      <c r="A28" s="124"/>
      <c r="B28" s="46"/>
      <c r="C28" s="124"/>
      <c r="D28" s="125"/>
      <c r="E28" s="126"/>
      <c r="F28" s="54"/>
      <c r="G28" s="123"/>
    </row>
    <row r="29" spans="1:7" ht="12.75" customHeight="1">
      <c r="A29" s="124"/>
      <c r="B29" s="46"/>
      <c r="C29" s="124"/>
      <c r="D29" s="125"/>
      <c r="E29" s="126"/>
      <c r="F29" s="54"/>
      <c r="G29" s="123"/>
    </row>
    <row r="30" spans="1:7">
      <c r="A30" s="131"/>
      <c r="B30" s="129"/>
      <c r="C30" s="128"/>
      <c r="D30" s="125"/>
      <c r="E30" s="125"/>
      <c r="F30" s="54"/>
      <c r="G30" s="123"/>
    </row>
    <row r="31" spans="1:7">
      <c r="A31" s="131"/>
      <c r="B31" s="129"/>
      <c r="C31" s="128"/>
      <c r="D31" s="125"/>
      <c r="E31" s="125"/>
      <c r="F31" s="54"/>
      <c r="G31" s="123"/>
    </row>
    <row r="32" spans="1:7">
      <c r="A32" s="131"/>
      <c r="B32" s="129"/>
      <c r="C32" s="128"/>
      <c r="D32" s="125"/>
      <c r="E32" s="125"/>
      <c r="F32" s="54"/>
      <c r="G32" s="123"/>
    </row>
    <row r="33" spans="1:7">
      <c r="A33" s="131"/>
      <c r="B33" s="132"/>
      <c r="C33" s="128"/>
      <c r="D33" s="125"/>
      <c r="E33" s="125"/>
      <c r="F33" s="54"/>
      <c r="G33" s="123"/>
    </row>
    <row r="34" spans="1:7">
      <c r="A34" s="131"/>
      <c r="B34" s="127"/>
      <c r="C34" s="130"/>
      <c r="D34" s="125"/>
      <c r="E34" s="125"/>
      <c r="F34" s="54"/>
      <c r="G34" s="123"/>
    </row>
    <row r="35" spans="1:7">
      <c r="A35" s="131"/>
      <c r="B35" s="127"/>
      <c r="C35" s="128"/>
      <c r="D35" s="133"/>
      <c r="E35" s="130"/>
      <c r="F35" s="134"/>
      <c r="G35" s="123"/>
    </row>
    <row r="36" spans="1:7">
      <c r="A36" s="135"/>
      <c r="B36" s="136"/>
      <c r="C36" s="137"/>
      <c r="D36" s="133"/>
      <c r="E36" s="130"/>
      <c r="F36" s="134"/>
      <c r="G36" s="123"/>
    </row>
    <row r="37" spans="1:7">
      <c r="A37" s="138"/>
      <c r="B37" s="139"/>
      <c r="C37" s="140"/>
      <c r="D37" s="141"/>
      <c r="E37" s="142"/>
      <c r="F37" s="143"/>
      <c r="G37" s="144"/>
    </row>
    <row r="38" spans="1:7" ht="13.5" thickBot="1">
      <c r="A38" s="145"/>
      <c r="B38" s="146"/>
      <c r="C38" s="147"/>
      <c r="D38" s="148"/>
      <c r="E38" s="149" t="s">
        <v>78</v>
      </c>
      <c r="F38" s="150"/>
      <c r="G38" s="151">
        <f>SUM(G7:G37)</f>
        <v>0</v>
      </c>
    </row>
    <row r="39" spans="1:7">
      <c r="A39" s="152"/>
      <c r="B39" s="153"/>
      <c r="C39" s="55"/>
      <c r="D39" s="154"/>
      <c r="E39" s="51"/>
      <c r="F39" s="155"/>
      <c r="G39" s="156"/>
    </row>
    <row r="40" spans="1:7">
      <c r="A40" s="152"/>
      <c r="B40" s="153"/>
      <c r="C40" s="157"/>
      <c r="D40" s="154"/>
      <c r="E40" s="158"/>
      <c r="F40" s="159"/>
      <c r="G40" s="160"/>
    </row>
    <row r="41" spans="1:7">
      <c r="A41" s="152"/>
      <c r="B41" s="153"/>
      <c r="C41" s="161"/>
      <c r="D41" s="154"/>
      <c r="E41" s="154"/>
      <c r="F41" s="162"/>
      <c r="G41" s="163"/>
    </row>
    <row r="42" spans="1:7">
      <c r="A42" s="152"/>
      <c r="B42" s="153"/>
      <c r="C42" s="161"/>
      <c r="D42" s="154"/>
      <c r="E42" s="154"/>
      <c r="F42" s="162"/>
      <c r="G42" s="163"/>
    </row>
    <row r="43" spans="1:7">
      <c r="A43" s="152"/>
      <c r="B43" s="153"/>
      <c r="C43" s="157"/>
      <c r="D43" s="154"/>
      <c r="E43" s="154"/>
      <c r="F43" s="162"/>
      <c r="G43" s="163"/>
    </row>
    <row r="44" spans="1:7">
      <c r="A44" s="152"/>
      <c r="B44" s="153"/>
      <c r="C44" s="157"/>
      <c r="D44" s="154"/>
      <c r="E44" s="154"/>
      <c r="F44" s="162"/>
      <c r="G44" s="164"/>
    </row>
    <row r="45" spans="1:7">
      <c r="A45" s="152"/>
      <c r="B45" s="1"/>
      <c r="C45" s="165"/>
      <c r="D45" s="154"/>
      <c r="E45" s="154"/>
      <c r="F45" s="162"/>
      <c r="G45" s="164"/>
    </row>
    <row r="46" spans="1:7">
      <c r="A46" s="152"/>
      <c r="B46" s="166"/>
      <c r="C46" s="157"/>
      <c r="D46" s="154"/>
      <c r="E46" s="154"/>
      <c r="F46" s="162"/>
      <c r="G46" s="164"/>
    </row>
    <row r="47" spans="1:7">
      <c r="A47" s="152"/>
      <c r="B47" s="167"/>
      <c r="C47" s="165"/>
      <c r="D47" s="154"/>
      <c r="E47" s="154"/>
      <c r="F47" s="162"/>
      <c r="G47" s="164"/>
    </row>
    <row r="48" spans="1:7">
      <c r="A48" s="152"/>
      <c r="B48" s="167"/>
      <c r="C48" s="165"/>
      <c r="D48" s="154"/>
      <c r="E48" s="154"/>
      <c r="F48" s="162"/>
      <c r="G48" s="164"/>
    </row>
    <row r="49" spans="1:7" ht="14.25">
      <c r="A49" s="168"/>
      <c r="B49" s="167"/>
      <c r="C49" s="165"/>
      <c r="D49" s="154"/>
      <c r="E49" s="154"/>
      <c r="F49" s="162"/>
      <c r="G49" s="164"/>
    </row>
    <row r="50" spans="1:7" ht="14.25">
      <c r="B50" s="168"/>
      <c r="C50" s="168"/>
      <c r="D50" s="168"/>
      <c r="E50" s="169"/>
      <c r="F50" s="162"/>
      <c r="G50" s="164"/>
    </row>
    <row r="51" spans="1:7">
      <c r="E51" s="169"/>
      <c r="F51" s="170"/>
      <c r="G51" s="164"/>
    </row>
    <row r="52" spans="1:7">
      <c r="E52" s="169"/>
      <c r="F52" s="170"/>
      <c r="G52" s="164"/>
    </row>
    <row r="53" spans="1:7">
      <c r="E53" s="169"/>
      <c r="F53" s="170"/>
      <c r="G53" s="164"/>
    </row>
    <row r="54" spans="1:7" ht="12.75" customHeight="1">
      <c r="E54" s="169"/>
      <c r="F54" s="170"/>
      <c r="G54" s="164"/>
    </row>
    <row r="55" spans="1:7">
      <c r="E55" s="169"/>
      <c r="F55" s="170"/>
      <c r="G55" s="164"/>
    </row>
    <row r="56" spans="1:7" ht="14.25" customHeight="1">
      <c r="E56" s="169"/>
      <c r="F56" s="170"/>
      <c r="G56" s="164"/>
    </row>
    <row r="57" spans="1:7">
      <c r="E57" s="169"/>
      <c r="F57" s="170"/>
      <c r="G57" s="164"/>
    </row>
    <row r="58" spans="1:7">
      <c r="E58" s="169"/>
      <c r="F58" s="169"/>
      <c r="G58" s="164"/>
    </row>
    <row r="59" spans="1:7">
      <c r="E59" s="154"/>
      <c r="F59" s="171"/>
      <c r="G59" s="164"/>
    </row>
    <row r="60" spans="1:7">
      <c r="E60" s="154"/>
      <c r="F60" s="164"/>
      <c r="G60" s="172"/>
    </row>
    <row r="61" spans="1:7">
      <c r="E61" s="154"/>
      <c r="F61" s="171"/>
      <c r="G61" s="164"/>
    </row>
    <row r="62" spans="1:7">
      <c r="E62" s="154"/>
      <c r="F62" s="171"/>
      <c r="G62" s="164"/>
    </row>
    <row r="63" spans="1:7">
      <c r="E63" s="154"/>
      <c r="F63" s="171"/>
      <c r="G63" s="164"/>
    </row>
    <row r="64" spans="1:7">
      <c r="E64" s="154"/>
      <c r="F64" s="171"/>
      <c r="G64" s="164"/>
    </row>
    <row r="65" spans="5:7">
      <c r="E65" s="154"/>
      <c r="F65" s="171"/>
      <c r="G65" s="164"/>
    </row>
    <row r="66" spans="5:7">
      <c r="E66" s="154"/>
      <c r="F66" s="171"/>
      <c r="G66" s="164"/>
    </row>
    <row r="67" spans="5:7">
      <c r="E67" s="154"/>
      <c r="F67" s="171"/>
      <c r="G67" s="164"/>
    </row>
    <row r="68" spans="5:7">
      <c r="E68" s="154"/>
      <c r="F68" s="171"/>
      <c r="G68" s="164"/>
    </row>
    <row r="69" spans="5:7">
      <c r="E69" s="154"/>
      <c r="F69" s="171"/>
      <c r="G69" s="164"/>
    </row>
    <row r="70" spans="5:7">
      <c r="E70" s="154"/>
      <c r="F70" s="171"/>
      <c r="G70" s="164"/>
    </row>
    <row r="71" spans="5:7">
      <c r="E71" s="154"/>
      <c r="F71" s="171"/>
      <c r="G71" s="164"/>
    </row>
    <row r="72" spans="5:7">
      <c r="E72" s="154"/>
      <c r="F72" s="171"/>
      <c r="G72" s="164"/>
    </row>
    <row r="73" spans="5:7">
      <c r="E73" s="154"/>
      <c r="F73" s="171"/>
      <c r="G73" s="164"/>
    </row>
    <row r="74" spans="5:7">
      <c r="E74" s="154"/>
      <c r="F74" s="171"/>
      <c r="G74" s="164"/>
    </row>
    <row r="75" spans="5:7">
      <c r="E75" s="154"/>
      <c r="F75" s="165"/>
      <c r="G75" s="164"/>
    </row>
    <row r="76" spans="5:7">
      <c r="E76" s="154"/>
      <c r="F76" s="165"/>
      <c r="G76" s="164"/>
    </row>
    <row r="77" spans="5:7">
      <c r="E77" s="154"/>
      <c r="F77" s="165"/>
      <c r="G77" s="164"/>
    </row>
    <row r="78" spans="5:7" ht="14.25">
      <c r="E78" s="168"/>
      <c r="F78" s="173"/>
      <c r="G78" s="174"/>
    </row>
    <row r="79" spans="5:7">
      <c r="E79" s="96"/>
      <c r="F79" s="96"/>
    </row>
    <row r="80" spans="5:7">
      <c r="E80" s="96"/>
      <c r="F80" s="96"/>
    </row>
    <row r="81" spans="5:6">
      <c r="E81" s="96"/>
      <c r="F81" s="96"/>
    </row>
    <row r="82" spans="5:6">
      <c r="E82" s="96"/>
      <c r="F82" s="96"/>
    </row>
    <row r="83" spans="5:6">
      <c r="E83" s="96"/>
      <c r="F83" s="96"/>
    </row>
    <row r="84" spans="5:6">
      <c r="E84" s="96"/>
      <c r="F84" s="96"/>
    </row>
    <row r="97" ht="19.5" customHeight="1"/>
  </sheetData>
  <sheetProtection password="CC17" sheet="1" objects="1" scenarios="1"/>
  <protectedRanges>
    <protectedRange password="CC3D" sqref="A1:A2" name="Ms. Chew_1"/>
    <protectedRange password="CC6B" sqref="B2" name="ms. chew_7"/>
    <protectedRange password="CC6B" sqref="F6:F8" name="ms. chew_20"/>
    <protectedRange password="CC3D" sqref="A6:B8" name="Ms. Chew_1_1_4"/>
    <protectedRange password="CC3D" sqref="D6 C6:C8 E6:E8" name="Ms. Chew_1_2_1_1"/>
  </protectedRanges>
  <phoneticPr fontId="9"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workbookViewId="0">
      <selection activeCell="F15" sqref="F15"/>
    </sheetView>
  </sheetViews>
  <sheetFormatPr defaultRowHeight="12.75"/>
  <cols>
    <col min="1" max="1" width="9.140625" style="524"/>
    <col min="2" max="2" width="18.140625" style="524" customWidth="1"/>
    <col min="3" max="16384" width="9.140625" style="524"/>
  </cols>
  <sheetData>
    <row r="2" spans="2:5">
      <c r="B2" s="524" t="s">
        <v>145</v>
      </c>
      <c r="C2" s="524">
        <v>570</v>
      </c>
      <c r="E2" s="524" t="s">
        <v>169</v>
      </c>
    </row>
    <row r="4" spans="2:5">
      <c r="B4" s="524" t="s">
        <v>146</v>
      </c>
      <c r="C4" s="524">
        <v>315</v>
      </c>
      <c r="E4" s="524" t="s">
        <v>170</v>
      </c>
    </row>
    <row r="6" spans="2:5">
      <c r="B6" s="524" t="s">
        <v>147</v>
      </c>
      <c r="C6" s="524">
        <v>1107</v>
      </c>
      <c r="E6" s="524" t="s">
        <v>171</v>
      </c>
    </row>
    <row r="8" spans="2:5" s="526" customFormat="1">
      <c r="B8" s="525" t="s">
        <v>148</v>
      </c>
      <c r="C8" s="526">
        <f>SUM(C2:C7)</f>
        <v>1992</v>
      </c>
    </row>
  </sheetData>
  <sheetProtection password="CC17"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2B9E2AAEC7B5F46B237BC1126B8E42F" ma:contentTypeVersion="4" ma:contentTypeDescription="Create a new document." ma:contentTypeScope="" ma:versionID="005ed8581358af83671f869b75dc81ff">
  <xsd:schema xmlns:xsd="http://www.w3.org/2001/XMLSchema" xmlns:xs="http://www.w3.org/2001/XMLSchema" xmlns:p="http://schemas.microsoft.com/office/2006/metadata/properties" xmlns:ns2="6630dc11-dd1f-49a3-9614-f15385c0e0de" xmlns:ns3="b52ee259-8bdd-4105-b338-b2908c1d3968" targetNamespace="http://schemas.microsoft.com/office/2006/metadata/properties" ma:root="true" ma:fieldsID="58e1f4aaac0113623ac3682c2cadf664" ns2:_="" ns3:_="">
    <xsd:import namespace="6630dc11-dd1f-49a3-9614-f15385c0e0de"/>
    <xsd:import namespace="b52ee259-8bdd-4105-b338-b2908c1d3968"/>
    <xsd:element name="properties">
      <xsd:complexType>
        <xsd:sequence>
          <xsd:element name="documentManagement">
            <xsd:complexType>
              <xsd:all>
                <xsd:element ref="ns2:_dlc_DocId" minOccurs="0"/>
                <xsd:element ref="ns2:_dlc_DocIdUrl" minOccurs="0"/>
                <xsd:element ref="ns2:_dlc_DocIdPersistId" minOccurs="0"/>
                <xsd:element ref="ns3:Am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0dc11-dd1f-49a3-9614-f15385c0e0d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2ee259-8bdd-4105-b338-b2908c1d3968" elementFormDefault="qualified">
    <xsd:import namespace="http://schemas.microsoft.com/office/2006/documentManagement/types"/>
    <xsd:import namespace="http://schemas.microsoft.com/office/infopath/2007/PartnerControls"/>
    <xsd:element name="Amount" ma:index="11" nillable="true" ma:displayName="Amount" ma:decimals="2" ma:internalName="Am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Amount xmlns="b52ee259-8bdd-4105-b338-b2908c1d3968">76066.23</Amount>
    <_dlc_DocId xmlns="6630dc11-dd1f-49a3-9614-f15385c0e0de">E4YAEXDRNR3X-1094-12</_dlc_DocId>
    <_dlc_DocIdUrl xmlns="6630dc11-dd1f-49a3-9614-f15385c0e0de">
      <Url>http://192.168.0.254/TTKumbar3/_layouts/DocIdRedir.aspx?ID=E4YAEXDRNR3X-1094-12</Url>
      <Description>E4YAEXDRNR3X-1094-12</Description>
    </_dlc_DocIdUrl>
  </documentManagement>
</p:properties>
</file>

<file path=customXml/itemProps1.xml><?xml version="1.0" encoding="utf-8"?>
<ds:datastoreItem xmlns:ds="http://schemas.openxmlformats.org/officeDocument/2006/customXml" ds:itemID="{2F54E949-7F49-4D3E-BEBD-64AF97F69F23}">
  <ds:schemaRefs>
    <ds:schemaRef ds:uri="http://schemas.microsoft.com/office/2006/metadata/longProperties"/>
  </ds:schemaRefs>
</ds:datastoreItem>
</file>

<file path=customXml/itemProps2.xml><?xml version="1.0" encoding="utf-8"?>
<ds:datastoreItem xmlns:ds="http://schemas.openxmlformats.org/officeDocument/2006/customXml" ds:itemID="{4E96A577-8DFF-4470-A2DF-5CC9EDAB9FB0}">
  <ds:schemaRefs>
    <ds:schemaRef ds:uri="http://schemas.microsoft.com/sharepoint/events"/>
  </ds:schemaRefs>
</ds:datastoreItem>
</file>

<file path=customXml/itemProps3.xml><?xml version="1.0" encoding="utf-8"?>
<ds:datastoreItem xmlns:ds="http://schemas.openxmlformats.org/officeDocument/2006/customXml" ds:itemID="{EF2FD3FD-0B0F-40C9-8762-0DC7293D1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0dc11-dd1f-49a3-9614-f15385c0e0de"/>
    <ds:schemaRef ds:uri="b52ee259-8bdd-4105-b338-b2908c1d3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9DA9590-D865-468D-AB84-551A5B571C1D}">
  <ds:schemaRefs>
    <ds:schemaRef ds:uri="http://schemas.microsoft.com/sharepoint/v3/contenttype/forms"/>
  </ds:schemaRefs>
</ds:datastoreItem>
</file>

<file path=customXml/itemProps5.xml><?xml version="1.0" encoding="utf-8"?>
<ds:datastoreItem xmlns:ds="http://schemas.openxmlformats.org/officeDocument/2006/customXml" ds:itemID="{00830FC8-1F95-4040-B9AB-53742AD5CC8A}">
  <ds:schemaRefs>
    <ds:schemaRef ds:uri="6630dc11-dd1f-49a3-9614-f15385c0e0de"/>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b52ee259-8bdd-4105-b338-b2908c1d396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Cert </vt:lpstr>
      <vt:lpstr>SubBQ</vt:lpstr>
      <vt:lpstr>Misc</vt:lpstr>
      <vt:lpstr>VO1</vt:lpstr>
      <vt:lpstr>MOS</vt:lpstr>
      <vt:lpstr>Record</vt:lpstr>
      <vt:lpstr>'Cert '!Print_Area</vt:lpstr>
      <vt:lpstr>Misc!Print_Area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Lay Ming</dc:creator>
  <cp:lastModifiedBy>Chew Bee Yong</cp:lastModifiedBy>
  <cp:lastPrinted>2013-10-17T07:36:38Z</cp:lastPrinted>
  <dcterms:created xsi:type="dcterms:W3CDTF">2013-03-19T09:35:19Z</dcterms:created>
  <dcterms:modified xsi:type="dcterms:W3CDTF">2014-02-11T08:18:56Z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5930f185-0bf6-40d1-a6bd-7852b2c061f0</vt:lpwstr>
  </property>
  <property fmtid="{D5CDD505-2E9C-101B-9397-08002B2CF9AE}" pid="3" name="ContentTypeId">
    <vt:lpwstr>0x01010072B9E2AAEC7B5F46B237BC1126B8E42F</vt:lpwstr>
  </property>
</Properties>
</file>