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L QS Pending Final\SC Plot 3A\06 Subcon\05. Plot 3A Subcon VO\Maxitech (Plumber)\"/>
    </mc:Choice>
  </mc:AlternateContent>
  <bookViews>
    <workbookView xWindow="0" yWindow="0" windowWidth="28800" windowHeight="12435" firstSheet="1" activeTab="1"/>
  </bookViews>
  <sheets>
    <sheet name="Plot 3A - 220317 (as per tende " sheetId="12" state="hidden" r:id="rId1"/>
    <sheet name="VO13" sheetId="51" r:id="rId2"/>
  </sheets>
  <definedNames>
    <definedName name="_xlnm.Print_Area" localSheetId="0">'Plot 3A - 220317 (as per tende '!$A$1:$X$337</definedName>
  </definedNames>
  <calcPr calcId="152511"/>
</workbook>
</file>

<file path=xl/calcChain.xml><?xml version="1.0" encoding="utf-8"?>
<calcChain xmlns="http://schemas.openxmlformats.org/spreadsheetml/2006/main">
  <c r="I229" i="12" l="1"/>
  <c r="I227" i="12"/>
  <c r="S198" i="12"/>
  <c r="P198" i="12"/>
  <c r="M198" i="12"/>
  <c r="I198" i="12"/>
  <c r="J198" i="12" s="1"/>
  <c r="S196" i="12"/>
  <c r="P196" i="12"/>
  <c r="M196" i="12"/>
  <c r="I196" i="12"/>
  <c r="J196" i="12" s="1"/>
  <c r="S184" i="12"/>
  <c r="P184" i="12"/>
  <c r="M184" i="12"/>
  <c r="I181" i="12"/>
  <c r="I182" i="12"/>
  <c r="J182" i="12" s="1"/>
  <c r="I183" i="12"/>
  <c r="I184" i="12"/>
  <c r="J184" i="12" s="1"/>
  <c r="I185" i="12"/>
  <c r="I186" i="12"/>
  <c r="I170" i="12"/>
  <c r="I168" i="12"/>
  <c r="S83" i="12"/>
  <c r="P83" i="12"/>
  <c r="M83" i="12"/>
  <c r="I83" i="12"/>
  <c r="J83" i="12" s="1"/>
  <c r="I85" i="12"/>
  <c r="I84" i="12"/>
  <c r="I71" i="12"/>
  <c r="I70" i="12"/>
  <c r="F52" i="12"/>
  <c r="G52" i="12" s="1"/>
  <c r="S46" i="12"/>
  <c r="P46" i="12"/>
  <c r="M46" i="12"/>
  <c r="I46" i="12"/>
  <c r="J46" i="12" s="1"/>
  <c r="I45" i="12"/>
  <c r="F45" i="12"/>
  <c r="G45" i="12" s="1"/>
  <c r="I26" i="12"/>
  <c r="I25" i="12"/>
  <c r="I12" i="12"/>
  <c r="I61" i="12"/>
  <c r="J61" i="12" s="1"/>
  <c r="I60" i="12"/>
  <c r="I59" i="12"/>
  <c r="I58" i="12"/>
  <c r="I57" i="12"/>
  <c r="I56" i="12"/>
  <c r="I55" i="12"/>
  <c r="I52" i="12"/>
  <c r="I51" i="12"/>
  <c r="I50" i="12"/>
  <c r="J50" i="12"/>
  <c r="I49" i="12"/>
  <c r="I48" i="12"/>
  <c r="I47" i="12"/>
  <c r="I44" i="12"/>
  <c r="J44" i="12" s="1"/>
  <c r="I43" i="12"/>
  <c r="I42" i="12"/>
  <c r="J42" i="12" s="1"/>
  <c r="I41" i="12"/>
  <c r="I40" i="12"/>
  <c r="J40" i="12"/>
  <c r="I39" i="12"/>
  <c r="J39" i="12" s="1"/>
  <c r="I38" i="12"/>
  <c r="I37" i="12"/>
  <c r="I36" i="12"/>
  <c r="I35" i="12"/>
  <c r="I34" i="12"/>
  <c r="I33" i="12"/>
  <c r="I32" i="12"/>
  <c r="J32" i="12" s="1"/>
  <c r="I31" i="12"/>
  <c r="I30" i="12"/>
  <c r="I29" i="12"/>
  <c r="I28" i="12"/>
  <c r="J28" i="12"/>
  <c r="I27" i="12"/>
  <c r="J27" i="12" s="1"/>
  <c r="I24" i="12"/>
  <c r="I23" i="12"/>
  <c r="J23" i="12"/>
  <c r="I22" i="12"/>
  <c r="I21" i="12"/>
  <c r="J21" i="12"/>
  <c r="I20" i="12"/>
  <c r="I19" i="12"/>
  <c r="I18" i="12"/>
  <c r="I17" i="12"/>
  <c r="J17" i="12"/>
  <c r="I16" i="12"/>
  <c r="I15" i="12"/>
  <c r="I14" i="12"/>
  <c r="I13" i="12"/>
  <c r="J13" i="12" s="1"/>
  <c r="I11" i="12"/>
  <c r="I10" i="12"/>
  <c r="H61" i="12"/>
  <c r="H60" i="12"/>
  <c r="H55" i="12"/>
  <c r="H50" i="12"/>
  <c r="H48" i="12"/>
  <c r="P282" i="12"/>
  <c r="M282" i="12"/>
  <c r="I282" i="12"/>
  <c r="J282" i="12" s="1"/>
  <c r="G282" i="12"/>
  <c r="S268" i="12"/>
  <c r="P268" i="12"/>
  <c r="M268" i="12"/>
  <c r="I268" i="12"/>
  <c r="J268" i="12" s="1"/>
  <c r="G268" i="12"/>
  <c r="F268" i="12"/>
  <c r="S267" i="12"/>
  <c r="P267" i="12"/>
  <c r="M267" i="12"/>
  <c r="J267" i="12"/>
  <c r="I266" i="12"/>
  <c r="F266" i="12"/>
  <c r="G266" i="12" s="1"/>
  <c r="I265" i="12"/>
  <c r="F265" i="12"/>
  <c r="G265" i="12" s="1"/>
  <c r="S264" i="12"/>
  <c r="P264" i="12"/>
  <c r="M264" i="12"/>
  <c r="I264" i="12"/>
  <c r="J264" i="12"/>
  <c r="G264" i="12"/>
  <c r="F264" i="12"/>
  <c r="S263" i="12"/>
  <c r="P263" i="12"/>
  <c r="M263" i="12"/>
  <c r="I263" i="12"/>
  <c r="J263" i="12" s="1"/>
  <c r="G263" i="12"/>
  <c r="F263" i="12"/>
  <c r="I262" i="12"/>
  <c r="F262" i="12"/>
  <c r="G262" i="12"/>
  <c r="M262" i="12"/>
  <c r="I261" i="12"/>
  <c r="F261" i="12"/>
  <c r="G261" i="12"/>
  <c r="I260" i="12"/>
  <c r="F260" i="12"/>
  <c r="G260" i="12" s="1"/>
  <c r="R211" i="12" s="1"/>
  <c r="S259" i="12"/>
  <c r="P259" i="12"/>
  <c r="M259" i="12"/>
  <c r="I259" i="12"/>
  <c r="J259" i="12"/>
  <c r="G259" i="12"/>
  <c r="F259" i="12"/>
  <c r="S258" i="12"/>
  <c r="P258" i="12"/>
  <c r="M258" i="12"/>
  <c r="I258" i="12"/>
  <c r="J258" i="12"/>
  <c r="G258" i="12"/>
  <c r="F258" i="12"/>
  <c r="I253" i="12"/>
  <c r="F253" i="12"/>
  <c r="G253" i="12"/>
  <c r="S252" i="12"/>
  <c r="P252" i="12"/>
  <c r="M252" i="12"/>
  <c r="I252" i="12"/>
  <c r="J252" i="12" s="1"/>
  <c r="G252" i="12"/>
  <c r="F252" i="12"/>
  <c r="I251" i="12"/>
  <c r="J251" i="12" s="1"/>
  <c r="F251" i="12"/>
  <c r="G251" i="12" s="1"/>
  <c r="S250" i="12"/>
  <c r="P250" i="12"/>
  <c r="M250" i="12"/>
  <c r="I250" i="12"/>
  <c r="J250" i="12" s="1"/>
  <c r="G250" i="12"/>
  <c r="F250" i="12"/>
  <c r="I249" i="12"/>
  <c r="J249" i="12" s="1"/>
  <c r="F249" i="12"/>
  <c r="G249" i="12" s="1"/>
  <c r="P249" i="12" s="1"/>
  <c r="S248" i="12"/>
  <c r="P248" i="12"/>
  <c r="M248" i="12"/>
  <c r="I248" i="12"/>
  <c r="J248" i="12" s="1"/>
  <c r="G248" i="12"/>
  <c r="F248" i="12"/>
  <c r="I247" i="12"/>
  <c r="J247" i="12" s="1"/>
  <c r="F247" i="12"/>
  <c r="G247" i="12" s="1"/>
  <c r="S246" i="12"/>
  <c r="P246" i="12"/>
  <c r="M246" i="12"/>
  <c r="I246" i="12"/>
  <c r="J246" i="12"/>
  <c r="G246" i="12"/>
  <c r="F246" i="12"/>
  <c r="I245" i="12"/>
  <c r="F245" i="12"/>
  <c r="G245" i="12"/>
  <c r="S242" i="12"/>
  <c r="P242" i="12"/>
  <c r="M242" i="12"/>
  <c r="I242" i="12"/>
  <c r="J242" i="12" s="1"/>
  <c r="G242" i="12"/>
  <c r="F242" i="12"/>
  <c r="S241" i="12"/>
  <c r="P241" i="12"/>
  <c r="M241" i="12"/>
  <c r="J241" i="12"/>
  <c r="S240" i="12"/>
  <c r="P240" i="12"/>
  <c r="M240" i="12"/>
  <c r="J240" i="12"/>
  <c r="G240" i="12"/>
  <c r="F240" i="12"/>
  <c r="I239" i="12"/>
  <c r="F239" i="12"/>
  <c r="G239" i="12"/>
  <c r="S238" i="12"/>
  <c r="P238" i="12"/>
  <c r="M238" i="12"/>
  <c r="J238" i="12"/>
  <c r="S237" i="12"/>
  <c r="P237" i="12"/>
  <c r="M237" i="12"/>
  <c r="J237" i="12"/>
  <c r="S236" i="12"/>
  <c r="P236" i="12"/>
  <c r="M236" i="12"/>
  <c r="J236" i="12"/>
  <c r="S235" i="12"/>
  <c r="P235" i="12"/>
  <c r="M235" i="12"/>
  <c r="I235" i="12"/>
  <c r="J235" i="12" s="1"/>
  <c r="G235" i="12"/>
  <c r="F235" i="12"/>
  <c r="I234" i="12"/>
  <c r="F234" i="12"/>
  <c r="G234" i="12"/>
  <c r="I233" i="12"/>
  <c r="F233" i="12"/>
  <c r="G233" i="12" s="1"/>
  <c r="S232" i="12"/>
  <c r="P232" i="12"/>
  <c r="M232" i="12"/>
  <c r="J232" i="12"/>
  <c r="S231" i="12"/>
  <c r="P231" i="12"/>
  <c r="M231" i="12"/>
  <c r="I231" i="12"/>
  <c r="J231" i="12" s="1"/>
  <c r="G231" i="12"/>
  <c r="F231" i="12"/>
  <c r="I230" i="12"/>
  <c r="F230" i="12"/>
  <c r="G230" i="12" s="1"/>
  <c r="J230" i="12" s="1"/>
  <c r="F229" i="12"/>
  <c r="G229" i="12"/>
  <c r="I228" i="12"/>
  <c r="J228" i="12"/>
  <c r="F228" i="12"/>
  <c r="G228" i="12"/>
  <c r="F227" i="12"/>
  <c r="G227" i="12" s="1"/>
  <c r="M227" i="12" s="1"/>
  <c r="S226" i="12"/>
  <c r="P226" i="12"/>
  <c r="M226" i="12"/>
  <c r="J226" i="12"/>
  <c r="G226" i="12"/>
  <c r="F226" i="12"/>
  <c r="S225" i="12"/>
  <c r="P225" i="12"/>
  <c r="M225" i="12"/>
  <c r="I225" i="12"/>
  <c r="J225" i="12" s="1"/>
  <c r="G225" i="12"/>
  <c r="F225" i="12"/>
  <c r="I224" i="12"/>
  <c r="F224" i="12"/>
  <c r="G224" i="12"/>
  <c r="M224" i="12" s="1"/>
  <c r="S223" i="12"/>
  <c r="P223" i="12"/>
  <c r="M223" i="12"/>
  <c r="J223" i="12"/>
  <c r="G223" i="12"/>
  <c r="F223" i="12"/>
  <c r="I222" i="12"/>
  <c r="F222" i="12"/>
  <c r="G222" i="12"/>
  <c r="S222" i="12" s="1"/>
  <c r="S221" i="12"/>
  <c r="P221" i="12"/>
  <c r="M221" i="12"/>
  <c r="J221" i="12"/>
  <c r="G221" i="12"/>
  <c r="F221" i="12"/>
  <c r="I220" i="12"/>
  <c r="J220" i="12" s="1"/>
  <c r="F220" i="12"/>
  <c r="G220" i="12"/>
  <c r="S219" i="12"/>
  <c r="P219" i="12"/>
  <c r="M219" i="12"/>
  <c r="J219" i="12"/>
  <c r="G219" i="12"/>
  <c r="F219" i="12"/>
  <c r="I218" i="12"/>
  <c r="F218" i="12"/>
  <c r="G218" i="12" s="1"/>
  <c r="S217" i="12"/>
  <c r="P217" i="12"/>
  <c r="M217" i="12"/>
  <c r="J217" i="12"/>
  <c r="G217" i="12"/>
  <c r="F217" i="12"/>
  <c r="I216" i="12"/>
  <c r="F216" i="12"/>
  <c r="G216" i="12"/>
  <c r="S215" i="12"/>
  <c r="P215" i="12"/>
  <c r="M215" i="12"/>
  <c r="J215" i="12"/>
  <c r="G215" i="12"/>
  <c r="F215" i="12"/>
  <c r="I214" i="12"/>
  <c r="F214" i="12"/>
  <c r="G214" i="12" s="1"/>
  <c r="I212" i="12"/>
  <c r="J212" i="12" s="1"/>
  <c r="G212" i="12"/>
  <c r="F212" i="12"/>
  <c r="X211" i="12"/>
  <c r="W211" i="12"/>
  <c r="V211" i="12"/>
  <c r="P224" i="12"/>
  <c r="P230" i="12"/>
  <c r="S262" i="12"/>
  <c r="J262" i="12"/>
  <c r="S126" i="12"/>
  <c r="P126" i="12"/>
  <c r="M126" i="12"/>
  <c r="I126" i="12"/>
  <c r="J126" i="12" s="1"/>
  <c r="G126" i="12"/>
  <c r="F126" i="12"/>
  <c r="I125" i="12"/>
  <c r="F125" i="12"/>
  <c r="G125" i="12"/>
  <c r="M125" i="12" s="1"/>
  <c r="P210" i="12"/>
  <c r="M210" i="12"/>
  <c r="I210" i="12"/>
  <c r="J210" i="12" s="1"/>
  <c r="G210" i="12"/>
  <c r="S209" i="12"/>
  <c r="P209" i="12"/>
  <c r="M209" i="12"/>
  <c r="I209" i="12"/>
  <c r="J209" i="12" s="1"/>
  <c r="G209" i="12"/>
  <c r="F209" i="12"/>
  <c r="S208" i="12"/>
  <c r="P208" i="12"/>
  <c r="M208" i="12"/>
  <c r="J208" i="12"/>
  <c r="I207" i="12"/>
  <c r="F207" i="12"/>
  <c r="G207" i="12" s="1"/>
  <c r="I206" i="12"/>
  <c r="F206" i="12"/>
  <c r="G206" i="12" s="1"/>
  <c r="S205" i="12"/>
  <c r="P205" i="12"/>
  <c r="M205" i="12"/>
  <c r="I205" i="12"/>
  <c r="J205" i="12" s="1"/>
  <c r="G205" i="12"/>
  <c r="F205" i="12"/>
  <c r="S204" i="12"/>
  <c r="P204" i="12"/>
  <c r="M204" i="12"/>
  <c r="I204" i="12"/>
  <c r="J204" i="12" s="1"/>
  <c r="G204" i="12"/>
  <c r="F204" i="12"/>
  <c r="I203" i="12"/>
  <c r="F203" i="12"/>
  <c r="G203" i="12" s="1"/>
  <c r="I202" i="12"/>
  <c r="F202" i="12"/>
  <c r="G202" i="12" s="1"/>
  <c r="I201" i="12"/>
  <c r="F201" i="12"/>
  <c r="G201" i="12" s="1"/>
  <c r="S200" i="12"/>
  <c r="P200" i="12"/>
  <c r="M200" i="12"/>
  <c r="I200" i="12"/>
  <c r="J200" i="12" s="1"/>
  <c r="G200" i="12"/>
  <c r="F200" i="12"/>
  <c r="S199" i="12"/>
  <c r="P199" i="12"/>
  <c r="M199" i="12"/>
  <c r="I199" i="12"/>
  <c r="J199" i="12" s="1"/>
  <c r="G199" i="12"/>
  <c r="F199" i="12"/>
  <c r="I194" i="12"/>
  <c r="J194" i="12" s="1"/>
  <c r="F194" i="12"/>
  <c r="G194" i="12"/>
  <c r="M194" i="12" s="1"/>
  <c r="S193" i="12"/>
  <c r="P193" i="12"/>
  <c r="M193" i="12"/>
  <c r="I193" i="12"/>
  <c r="J193" i="12"/>
  <c r="G193" i="12"/>
  <c r="F193" i="12"/>
  <c r="I192" i="12"/>
  <c r="F192" i="12"/>
  <c r="G192" i="12" s="1"/>
  <c r="S191" i="12"/>
  <c r="P191" i="12"/>
  <c r="M191" i="12"/>
  <c r="I191" i="12"/>
  <c r="J191" i="12"/>
  <c r="G191" i="12"/>
  <c r="F191" i="12"/>
  <c r="I190" i="12"/>
  <c r="F190" i="12"/>
  <c r="G190" i="12" s="1"/>
  <c r="S189" i="12"/>
  <c r="P189" i="12"/>
  <c r="M189" i="12"/>
  <c r="I189" i="12"/>
  <c r="J189" i="12"/>
  <c r="G189" i="12"/>
  <c r="F189" i="12"/>
  <c r="I188" i="12"/>
  <c r="J188" i="12"/>
  <c r="F188" i="12"/>
  <c r="G188" i="12"/>
  <c r="S187" i="12"/>
  <c r="P187" i="12"/>
  <c r="M187" i="12"/>
  <c r="I187" i="12"/>
  <c r="J187" i="12" s="1"/>
  <c r="G187" i="12"/>
  <c r="F187" i="12"/>
  <c r="F186" i="12"/>
  <c r="G186" i="12" s="1"/>
  <c r="S183" i="12"/>
  <c r="P183" i="12"/>
  <c r="M183" i="12"/>
  <c r="J183" i="12"/>
  <c r="G183" i="12"/>
  <c r="F183" i="12"/>
  <c r="S182" i="12"/>
  <c r="P182" i="12"/>
  <c r="M182" i="12"/>
  <c r="S181" i="12"/>
  <c r="P181" i="12"/>
  <c r="M181" i="12"/>
  <c r="J181" i="12"/>
  <c r="G181" i="12"/>
  <c r="F181" i="12"/>
  <c r="I180" i="12"/>
  <c r="F180" i="12"/>
  <c r="G180" i="12"/>
  <c r="S179" i="12"/>
  <c r="P179" i="12"/>
  <c r="M179" i="12"/>
  <c r="J179" i="12"/>
  <c r="S178" i="12"/>
  <c r="P178" i="12"/>
  <c r="M178" i="12"/>
  <c r="J178" i="12"/>
  <c r="S177" i="12"/>
  <c r="P177" i="12"/>
  <c r="M177" i="12"/>
  <c r="J177" i="12"/>
  <c r="S176" i="12"/>
  <c r="P176" i="12"/>
  <c r="M176" i="12"/>
  <c r="I176" i="12"/>
  <c r="J176" i="12" s="1"/>
  <c r="G176" i="12"/>
  <c r="F176" i="12"/>
  <c r="I175" i="12"/>
  <c r="F175" i="12"/>
  <c r="G175" i="12"/>
  <c r="I174" i="12"/>
  <c r="F174" i="12"/>
  <c r="G174" i="12"/>
  <c r="S173" i="12"/>
  <c r="P173" i="12"/>
  <c r="M173" i="12"/>
  <c r="J173" i="12"/>
  <c r="S172" i="12"/>
  <c r="P172" i="12"/>
  <c r="M172" i="12"/>
  <c r="I172" i="12"/>
  <c r="J172" i="12" s="1"/>
  <c r="G172" i="12"/>
  <c r="F172" i="12"/>
  <c r="I171" i="12"/>
  <c r="F171" i="12"/>
  <c r="G171" i="12"/>
  <c r="M171" i="12"/>
  <c r="F170" i="12"/>
  <c r="G170" i="12" s="1"/>
  <c r="I169" i="12"/>
  <c r="J169" i="12" s="1"/>
  <c r="F169" i="12"/>
  <c r="G169" i="12" s="1"/>
  <c r="F168" i="12"/>
  <c r="G168" i="12"/>
  <c r="J168" i="12" s="1"/>
  <c r="S167" i="12"/>
  <c r="P167" i="12"/>
  <c r="M167" i="12"/>
  <c r="J167" i="12"/>
  <c r="G167" i="12"/>
  <c r="F167" i="12"/>
  <c r="S166" i="12"/>
  <c r="P166" i="12"/>
  <c r="M166" i="12"/>
  <c r="I166" i="12"/>
  <c r="J166" i="12" s="1"/>
  <c r="G166" i="12"/>
  <c r="F166" i="12"/>
  <c r="I165" i="12"/>
  <c r="F165" i="12"/>
  <c r="G165" i="12"/>
  <c r="S164" i="12"/>
  <c r="P164" i="12"/>
  <c r="M164" i="12"/>
  <c r="J164" i="12"/>
  <c r="G164" i="12"/>
  <c r="F164" i="12"/>
  <c r="I163" i="12"/>
  <c r="F163" i="12"/>
  <c r="G163" i="12" s="1"/>
  <c r="S162" i="12"/>
  <c r="P162" i="12"/>
  <c r="M162" i="12"/>
  <c r="J162" i="12"/>
  <c r="G162" i="12"/>
  <c r="F162" i="12"/>
  <c r="I161" i="12"/>
  <c r="F161" i="12"/>
  <c r="G161" i="12"/>
  <c r="S160" i="12"/>
  <c r="P160" i="12"/>
  <c r="M160" i="12"/>
  <c r="J160" i="12"/>
  <c r="G160" i="12"/>
  <c r="F160" i="12"/>
  <c r="I159" i="12"/>
  <c r="F159" i="12"/>
  <c r="G159" i="12"/>
  <c r="S158" i="12"/>
  <c r="P158" i="12"/>
  <c r="M158" i="12"/>
  <c r="J158" i="12"/>
  <c r="G158" i="12"/>
  <c r="F158" i="12"/>
  <c r="I157" i="12"/>
  <c r="F157" i="12"/>
  <c r="G157" i="12"/>
  <c r="S156" i="12"/>
  <c r="P156" i="12"/>
  <c r="M156" i="12"/>
  <c r="J156" i="12"/>
  <c r="G156" i="12"/>
  <c r="F156" i="12"/>
  <c r="I155" i="12"/>
  <c r="F155" i="12"/>
  <c r="G155" i="12"/>
  <c r="I153" i="12"/>
  <c r="J153" i="12" s="1"/>
  <c r="G153" i="12"/>
  <c r="F153" i="12"/>
  <c r="X152" i="12"/>
  <c r="W152" i="12"/>
  <c r="V152" i="12"/>
  <c r="I131" i="12"/>
  <c r="F131" i="12"/>
  <c r="G131" i="12" s="1"/>
  <c r="S146" i="12"/>
  <c r="P146" i="12"/>
  <c r="M146" i="12"/>
  <c r="I146" i="12"/>
  <c r="J146" i="12"/>
  <c r="G146" i="12"/>
  <c r="F146" i="12"/>
  <c r="I143" i="12"/>
  <c r="F143" i="12"/>
  <c r="G143" i="12" s="1"/>
  <c r="M143" i="12"/>
  <c r="S141" i="12"/>
  <c r="P141" i="12"/>
  <c r="M141" i="12"/>
  <c r="I141" i="12"/>
  <c r="J141" i="12" s="1"/>
  <c r="G141" i="12"/>
  <c r="F141" i="12"/>
  <c r="S145" i="12"/>
  <c r="P145" i="12"/>
  <c r="M145" i="12"/>
  <c r="I145" i="12"/>
  <c r="J145" i="12"/>
  <c r="G145" i="12"/>
  <c r="F145" i="12"/>
  <c r="I144" i="12"/>
  <c r="F144" i="12"/>
  <c r="G144" i="12" s="1"/>
  <c r="M144" i="12" s="1"/>
  <c r="I142" i="12"/>
  <c r="F142" i="12"/>
  <c r="G142" i="12"/>
  <c r="P142" i="12" s="1"/>
  <c r="S136" i="12"/>
  <c r="P136" i="12"/>
  <c r="M136" i="12"/>
  <c r="I136" i="12"/>
  <c r="J136" i="12"/>
  <c r="G136" i="12"/>
  <c r="F136" i="12"/>
  <c r="I135" i="12"/>
  <c r="F135" i="12"/>
  <c r="G135" i="12" s="1"/>
  <c r="J135" i="12" s="1"/>
  <c r="M135" i="12"/>
  <c r="S134" i="12"/>
  <c r="P134" i="12"/>
  <c r="M134" i="12"/>
  <c r="I134" i="12"/>
  <c r="J134" i="12" s="1"/>
  <c r="G134" i="12"/>
  <c r="F134" i="12"/>
  <c r="I133" i="12"/>
  <c r="F133" i="12"/>
  <c r="G133" i="12"/>
  <c r="S132" i="12"/>
  <c r="P132" i="12"/>
  <c r="M132" i="12"/>
  <c r="I132" i="12"/>
  <c r="J132" i="12" s="1"/>
  <c r="G132" i="12"/>
  <c r="F132" i="12"/>
  <c r="S128" i="12"/>
  <c r="P128" i="12"/>
  <c r="M128" i="12"/>
  <c r="I128" i="12"/>
  <c r="J128" i="12"/>
  <c r="G128" i="12"/>
  <c r="F128" i="12"/>
  <c r="S124" i="12"/>
  <c r="P124" i="12"/>
  <c r="M124" i="12"/>
  <c r="I124" i="12"/>
  <c r="J124" i="12" s="1"/>
  <c r="G124" i="12"/>
  <c r="F124" i="12"/>
  <c r="I116" i="12"/>
  <c r="F116" i="12"/>
  <c r="G116" i="12" s="1"/>
  <c r="I115" i="12"/>
  <c r="F115" i="12"/>
  <c r="G115" i="12" s="1"/>
  <c r="S114" i="12"/>
  <c r="P114" i="12"/>
  <c r="M114" i="12"/>
  <c r="J114" i="12"/>
  <c r="I112" i="12"/>
  <c r="F112" i="12"/>
  <c r="G112" i="12" s="1"/>
  <c r="I111" i="12"/>
  <c r="J111" i="12"/>
  <c r="F111" i="12"/>
  <c r="G111" i="12" s="1"/>
  <c r="M111" i="12" s="1"/>
  <c r="I109" i="12"/>
  <c r="F109" i="12"/>
  <c r="G109" i="12" s="1"/>
  <c r="S107" i="12"/>
  <c r="P107" i="12"/>
  <c r="M107" i="12"/>
  <c r="I107" i="12"/>
  <c r="J107" i="12"/>
  <c r="G107" i="12"/>
  <c r="F107" i="12"/>
  <c r="I110" i="12"/>
  <c r="F110" i="12"/>
  <c r="G110" i="12"/>
  <c r="J110" i="12" s="1"/>
  <c r="S108" i="12"/>
  <c r="P108" i="12"/>
  <c r="M108" i="12"/>
  <c r="J108" i="12"/>
  <c r="G108" i="12"/>
  <c r="F108" i="12"/>
  <c r="I106" i="12"/>
  <c r="F106" i="12"/>
  <c r="G106" i="12" s="1"/>
  <c r="S106" i="12" s="1"/>
  <c r="S105" i="12"/>
  <c r="P105" i="12"/>
  <c r="M105" i="12"/>
  <c r="J105" i="12"/>
  <c r="G105" i="12"/>
  <c r="F105" i="12"/>
  <c r="I104" i="12"/>
  <c r="F104" i="12"/>
  <c r="G104" i="12"/>
  <c r="S103" i="12"/>
  <c r="P103" i="12"/>
  <c r="M103" i="12"/>
  <c r="J103" i="12"/>
  <c r="G103" i="12"/>
  <c r="F103" i="12"/>
  <c r="I102" i="12"/>
  <c r="F102" i="12"/>
  <c r="G102" i="12" s="1"/>
  <c r="S101" i="12"/>
  <c r="P101" i="12"/>
  <c r="M101" i="12"/>
  <c r="J101" i="12"/>
  <c r="G101" i="12"/>
  <c r="F101" i="12"/>
  <c r="P151" i="12"/>
  <c r="M151" i="12"/>
  <c r="I151" i="12"/>
  <c r="J151" i="12"/>
  <c r="G151" i="12"/>
  <c r="S150" i="12"/>
  <c r="P150" i="12"/>
  <c r="M150" i="12"/>
  <c r="I150" i="12"/>
  <c r="J150" i="12"/>
  <c r="G150" i="12"/>
  <c r="F150" i="12"/>
  <c r="S149" i="12"/>
  <c r="P149" i="12"/>
  <c r="M149" i="12"/>
  <c r="J149" i="12"/>
  <c r="I148" i="12"/>
  <c r="F148" i="12"/>
  <c r="G148" i="12"/>
  <c r="I147" i="12"/>
  <c r="J147" i="12" s="1"/>
  <c r="F147" i="12"/>
  <c r="G147" i="12"/>
  <c r="S130" i="12"/>
  <c r="P130" i="12"/>
  <c r="M130" i="12"/>
  <c r="I130" i="12"/>
  <c r="J130" i="12"/>
  <c r="G130" i="12"/>
  <c r="F130" i="12"/>
  <c r="I129" i="12"/>
  <c r="F129" i="12"/>
  <c r="G129" i="12"/>
  <c r="I127" i="12"/>
  <c r="F127" i="12"/>
  <c r="G127" i="12"/>
  <c r="S127" i="12"/>
  <c r="S123" i="12"/>
  <c r="P123" i="12"/>
  <c r="M123" i="12"/>
  <c r="J123" i="12"/>
  <c r="S122" i="12"/>
  <c r="P122" i="12"/>
  <c r="M122" i="12"/>
  <c r="J122" i="12"/>
  <c r="G122" i="12"/>
  <c r="F122" i="12"/>
  <c r="I121" i="12"/>
  <c r="F121" i="12"/>
  <c r="G121" i="12" s="1"/>
  <c r="S120" i="12"/>
  <c r="P120" i="12"/>
  <c r="M120" i="12"/>
  <c r="J120" i="12"/>
  <c r="S119" i="12"/>
  <c r="P119" i="12"/>
  <c r="M119" i="12"/>
  <c r="J119" i="12"/>
  <c r="S118" i="12"/>
  <c r="P118" i="12"/>
  <c r="M118" i="12"/>
  <c r="J118" i="12"/>
  <c r="I117" i="12"/>
  <c r="J117" i="12" s="1"/>
  <c r="F117" i="12"/>
  <c r="G117" i="12"/>
  <c r="M117" i="12"/>
  <c r="I113" i="12"/>
  <c r="F113" i="12"/>
  <c r="G113" i="12"/>
  <c r="I100" i="12"/>
  <c r="F100" i="12"/>
  <c r="G100" i="12"/>
  <c r="S99" i="12"/>
  <c r="P99" i="12"/>
  <c r="M99" i="12"/>
  <c r="J99" i="12"/>
  <c r="G99" i="12"/>
  <c r="F99" i="12"/>
  <c r="I98" i="12"/>
  <c r="F98" i="12"/>
  <c r="G98" i="12" s="1"/>
  <c r="R93" i="12" s="1"/>
  <c r="S97" i="12"/>
  <c r="P97" i="12"/>
  <c r="M97" i="12"/>
  <c r="J97" i="12"/>
  <c r="G97" i="12"/>
  <c r="F97" i="12"/>
  <c r="I96" i="12"/>
  <c r="J96" i="12" s="1"/>
  <c r="F96" i="12"/>
  <c r="G96" i="12"/>
  <c r="M96" i="12"/>
  <c r="I94" i="12"/>
  <c r="J94" i="12" s="1"/>
  <c r="G94" i="12"/>
  <c r="F94" i="12"/>
  <c r="X93" i="12"/>
  <c r="W93" i="12"/>
  <c r="V93" i="12"/>
  <c r="J33" i="12"/>
  <c r="M33" i="12"/>
  <c r="P33" i="12"/>
  <c r="S33" i="12"/>
  <c r="J34" i="12"/>
  <c r="M34" i="12"/>
  <c r="P34" i="12"/>
  <c r="S34" i="12"/>
  <c r="F35" i="12"/>
  <c r="G35" i="12" s="1"/>
  <c r="S35" i="12" s="1"/>
  <c r="F36" i="12"/>
  <c r="G36" i="12"/>
  <c r="J36" i="12"/>
  <c r="M36" i="12"/>
  <c r="P36" i="12"/>
  <c r="S36" i="12"/>
  <c r="F37" i="12"/>
  <c r="G37" i="12" s="1"/>
  <c r="F38" i="12"/>
  <c r="G38" i="12"/>
  <c r="J38" i="12"/>
  <c r="M38" i="12"/>
  <c r="P38" i="12"/>
  <c r="S38" i="12"/>
  <c r="F39" i="12"/>
  <c r="G39" i="12" s="1"/>
  <c r="F40" i="12"/>
  <c r="G40" i="12"/>
  <c r="M40" i="12"/>
  <c r="P40" i="12"/>
  <c r="S40" i="12"/>
  <c r="F41" i="12"/>
  <c r="G41" i="12" s="1"/>
  <c r="M41" i="12" s="1"/>
  <c r="M42" i="12"/>
  <c r="P42" i="12"/>
  <c r="S42" i="12"/>
  <c r="F43" i="12"/>
  <c r="G43" i="12"/>
  <c r="M43" i="12"/>
  <c r="M44" i="12"/>
  <c r="P44" i="12"/>
  <c r="S44" i="12"/>
  <c r="F47" i="12"/>
  <c r="G47" i="12" s="1"/>
  <c r="F48" i="12"/>
  <c r="G48" i="12"/>
  <c r="J48" i="12"/>
  <c r="M48" i="12"/>
  <c r="P48" i="12"/>
  <c r="S48" i="12"/>
  <c r="F49" i="12"/>
  <c r="G49" i="12" s="1"/>
  <c r="P49" i="12" s="1"/>
  <c r="F50" i="12"/>
  <c r="G50" i="12"/>
  <c r="M50" i="12"/>
  <c r="P50" i="12"/>
  <c r="S50" i="12"/>
  <c r="F51" i="12"/>
  <c r="G51" i="12"/>
  <c r="J51" i="12"/>
  <c r="M51" i="12"/>
  <c r="P51" i="12"/>
  <c r="S51" i="12"/>
  <c r="F53" i="12"/>
  <c r="G53" i="12" s="1"/>
  <c r="P53" i="12" s="1"/>
  <c r="F54" i="12"/>
  <c r="G54" i="12"/>
  <c r="P54" i="12" s="1"/>
  <c r="F55" i="12"/>
  <c r="G55" i="12"/>
  <c r="J55" i="12"/>
  <c r="M55" i="12"/>
  <c r="P55" i="12"/>
  <c r="S55" i="12"/>
  <c r="J56" i="12"/>
  <c r="M56" i="12"/>
  <c r="P56" i="12"/>
  <c r="S56" i="12"/>
  <c r="F57" i="12"/>
  <c r="G57" i="12"/>
  <c r="F58" i="12"/>
  <c r="G58" i="12"/>
  <c r="S58" i="12"/>
  <c r="J59" i="12"/>
  <c r="M59" i="12"/>
  <c r="P59" i="12"/>
  <c r="S59" i="12"/>
  <c r="F60" i="12"/>
  <c r="G60" i="12"/>
  <c r="J60" i="12"/>
  <c r="M60" i="12"/>
  <c r="P60" i="12"/>
  <c r="S60" i="12"/>
  <c r="G61" i="12"/>
  <c r="M61" i="12"/>
  <c r="P61" i="12"/>
  <c r="P92" i="12"/>
  <c r="M92" i="12"/>
  <c r="I92" i="12"/>
  <c r="J92" i="12" s="1"/>
  <c r="G92" i="12"/>
  <c r="S91" i="12"/>
  <c r="P91" i="12"/>
  <c r="M91" i="12"/>
  <c r="I91" i="12"/>
  <c r="J91" i="12"/>
  <c r="G91" i="12"/>
  <c r="F91" i="12"/>
  <c r="S90" i="12"/>
  <c r="P90" i="12"/>
  <c r="M90" i="12"/>
  <c r="J90" i="12"/>
  <c r="I89" i="12"/>
  <c r="F89" i="12"/>
  <c r="G89" i="12" s="1"/>
  <c r="I88" i="12"/>
  <c r="F88" i="12"/>
  <c r="G88" i="12"/>
  <c r="S87" i="12"/>
  <c r="P87" i="12"/>
  <c r="M87" i="12"/>
  <c r="J87" i="12"/>
  <c r="S86" i="12"/>
  <c r="P86" i="12"/>
  <c r="M86" i="12"/>
  <c r="I86" i="12"/>
  <c r="J86" i="12" s="1"/>
  <c r="G86" i="12"/>
  <c r="F86" i="12"/>
  <c r="F85" i="12"/>
  <c r="G85" i="12" s="1"/>
  <c r="F84" i="12"/>
  <c r="G84" i="12"/>
  <c r="S82" i="12"/>
  <c r="P82" i="12"/>
  <c r="M82" i="12"/>
  <c r="J82" i="12"/>
  <c r="G82" i="12"/>
  <c r="F82" i="12"/>
  <c r="S81" i="12"/>
  <c r="P81" i="12"/>
  <c r="M81" i="12"/>
  <c r="J81" i="12"/>
  <c r="G81" i="12"/>
  <c r="F81" i="12"/>
  <c r="I80" i="12"/>
  <c r="F80" i="12"/>
  <c r="G80" i="12"/>
  <c r="P80" i="12" s="1"/>
  <c r="S79" i="12"/>
  <c r="P79" i="12"/>
  <c r="M79" i="12"/>
  <c r="J79" i="12"/>
  <c r="S78" i="12"/>
  <c r="P78" i="12"/>
  <c r="M78" i="12"/>
  <c r="J78" i="12"/>
  <c r="S77" i="12"/>
  <c r="P77" i="12"/>
  <c r="M77" i="12"/>
  <c r="J77" i="12"/>
  <c r="I76" i="12"/>
  <c r="F76" i="12"/>
  <c r="G76" i="12"/>
  <c r="I75" i="12"/>
  <c r="F75" i="12"/>
  <c r="G75" i="12" s="1"/>
  <c r="M75" i="12" s="1"/>
  <c r="I74" i="12"/>
  <c r="F74" i="12"/>
  <c r="G74" i="12" s="1"/>
  <c r="S73" i="12"/>
  <c r="P73" i="12"/>
  <c r="M73" i="12"/>
  <c r="J73" i="12"/>
  <c r="S72" i="12"/>
  <c r="P72" i="12"/>
  <c r="M72" i="12"/>
  <c r="J72" i="12"/>
  <c r="G72" i="12"/>
  <c r="F72" i="12"/>
  <c r="F71" i="12"/>
  <c r="G71" i="12" s="1"/>
  <c r="S71" i="12" s="1"/>
  <c r="F70" i="12"/>
  <c r="G70" i="12"/>
  <c r="S70" i="12" s="1"/>
  <c r="I69" i="12"/>
  <c r="F69" i="12"/>
  <c r="G69" i="12"/>
  <c r="P69" i="12" s="1"/>
  <c r="I68" i="12"/>
  <c r="F68" i="12"/>
  <c r="G68" i="12"/>
  <c r="S67" i="12"/>
  <c r="P67" i="12"/>
  <c r="M67" i="12"/>
  <c r="J67" i="12"/>
  <c r="S66" i="12"/>
  <c r="P66" i="12"/>
  <c r="M66" i="12"/>
  <c r="J66" i="12"/>
  <c r="G66" i="12"/>
  <c r="F66" i="12"/>
  <c r="I65" i="12"/>
  <c r="F65" i="12"/>
  <c r="G65" i="12"/>
  <c r="I63" i="12"/>
  <c r="J63" i="12" s="1"/>
  <c r="G63" i="12"/>
  <c r="F63" i="12"/>
  <c r="X62" i="12"/>
  <c r="W62" i="12"/>
  <c r="V62" i="12"/>
  <c r="S13" i="12"/>
  <c r="S15" i="12"/>
  <c r="S17" i="12"/>
  <c r="S19" i="12"/>
  <c r="S21" i="12"/>
  <c r="S22" i="12"/>
  <c r="S27" i="12"/>
  <c r="S28" i="12"/>
  <c r="S32" i="12"/>
  <c r="P13" i="12"/>
  <c r="P15" i="12"/>
  <c r="P17" i="12"/>
  <c r="P19" i="12"/>
  <c r="P21" i="12"/>
  <c r="P22" i="12"/>
  <c r="P27" i="12"/>
  <c r="P28" i="12"/>
  <c r="P32" i="12"/>
  <c r="M13" i="12"/>
  <c r="M15" i="12"/>
  <c r="M17" i="12"/>
  <c r="M19" i="12"/>
  <c r="M21" i="12"/>
  <c r="M22" i="12"/>
  <c r="M27" i="12"/>
  <c r="M28" i="12"/>
  <c r="M32" i="12"/>
  <c r="J15" i="12"/>
  <c r="J19" i="12"/>
  <c r="J22" i="12"/>
  <c r="F31" i="12"/>
  <c r="G31" i="12"/>
  <c r="M31" i="12"/>
  <c r="F29" i="12"/>
  <c r="G29" i="12" s="1"/>
  <c r="F25" i="12"/>
  <c r="G25" i="12" s="1"/>
  <c r="S25" i="12" s="1"/>
  <c r="F23" i="12"/>
  <c r="G23" i="12"/>
  <c r="F30" i="12"/>
  <c r="G30" i="12" s="1"/>
  <c r="M30" i="12" s="1"/>
  <c r="G27" i="12"/>
  <c r="F27" i="12"/>
  <c r="F26" i="12"/>
  <c r="G26" i="12" s="1"/>
  <c r="P26" i="12" s="1"/>
  <c r="J113" i="12"/>
  <c r="S113" i="12"/>
  <c r="P113" i="12"/>
  <c r="M113" i="12"/>
  <c r="P117" i="12"/>
  <c r="S117" i="12"/>
  <c r="X6" i="12"/>
  <c r="W6" i="12"/>
  <c r="V6" i="12"/>
  <c r="X283" i="12"/>
  <c r="X285" i="12"/>
  <c r="X9" i="12"/>
  <c r="S297" i="12"/>
  <c r="P297" i="12"/>
  <c r="M297" i="12"/>
  <c r="V283" i="12"/>
  <c r="V285" i="12" s="1"/>
  <c r="V9" i="12"/>
  <c r="F24" i="12"/>
  <c r="G24" i="12"/>
  <c r="L9" i="12" s="1"/>
  <c r="F20" i="12"/>
  <c r="G20" i="12"/>
  <c r="W283" i="12"/>
  <c r="W285" i="12" s="1"/>
  <c r="W9" i="12"/>
  <c r="F18" i="12"/>
  <c r="G18" i="12"/>
  <c r="F12" i="12"/>
  <c r="G12" i="12"/>
  <c r="P12" i="12" s="1"/>
  <c r="M12" i="12"/>
  <c r="J297" i="12"/>
  <c r="F16" i="12"/>
  <c r="G16" i="12"/>
  <c r="S16" i="12"/>
  <c r="F15" i="12"/>
  <c r="G15" i="12"/>
  <c r="F14" i="12"/>
  <c r="G14" i="12"/>
  <c r="S290" i="12"/>
  <c r="S291" i="12" s="1"/>
  <c r="G10" i="12"/>
  <c r="F17" i="12"/>
  <c r="P299" i="12" s="1"/>
  <c r="G17" i="12"/>
  <c r="F13" i="12"/>
  <c r="F10" i="12"/>
  <c r="J10" i="12"/>
  <c r="J290" i="12"/>
  <c r="J291" i="12" s="1"/>
  <c r="G13" i="12"/>
  <c r="P65" i="12"/>
  <c r="P194" i="12"/>
  <c r="P125" i="12"/>
  <c r="M142" i="12"/>
  <c r="P18" i="12"/>
  <c r="P111" i="12"/>
  <c r="M133" i="12"/>
  <c r="P144" i="12"/>
  <c r="P43" i="12"/>
  <c r="J127" i="12"/>
  <c r="S102" i="12"/>
  <c r="P102" i="12"/>
  <c r="P106" i="12"/>
  <c r="P135" i="12"/>
  <c r="P171" i="12"/>
  <c r="M58" i="12"/>
  <c r="J106" i="12"/>
  <c r="J143" i="12"/>
  <c r="S194" i="12"/>
  <c r="J144" i="12"/>
  <c r="J133" i="12"/>
  <c r="J265" i="12"/>
  <c r="S265" i="12"/>
  <c r="P265" i="12"/>
  <c r="M265" i="12"/>
  <c r="P262" i="12"/>
  <c r="J261" i="12"/>
  <c r="M261" i="12"/>
  <c r="S261" i="12"/>
  <c r="P261" i="12"/>
  <c r="M253" i="12"/>
  <c r="S253" i="12"/>
  <c r="P253" i="12"/>
  <c r="J253" i="12"/>
  <c r="S249" i="12"/>
  <c r="M249" i="12"/>
  <c r="M247" i="12"/>
  <c r="P247" i="12"/>
  <c r="S247" i="12"/>
  <c r="M245" i="12"/>
  <c r="S245" i="12"/>
  <c r="P245" i="12"/>
  <c r="J245" i="12"/>
  <c r="S239" i="12"/>
  <c r="J239" i="12"/>
  <c r="P239" i="12"/>
  <c r="M239" i="12"/>
  <c r="S233" i="12"/>
  <c r="P233" i="12"/>
  <c r="M233" i="12"/>
  <c r="S234" i="12"/>
  <c r="P234" i="12"/>
  <c r="M234" i="12"/>
  <c r="J234" i="12"/>
  <c r="J233" i="12"/>
  <c r="S230" i="12"/>
  <c r="M230" i="12"/>
  <c r="M229" i="12"/>
  <c r="J229" i="12"/>
  <c r="P229" i="12"/>
  <c r="S229" i="12"/>
  <c r="S228" i="12"/>
  <c r="M228" i="12"/>
  <c r="P228" i="12"/>
  <c r="P227" i="12"/>
  <c r="S227" i="12"/>
  <c r="S224" i="12"/>
  <c r="J224" i="12"/>
  <c r="J222" i="12"/>
  <c r="M222" i="12"/>
  <c r="P222" i="12"/>
  <c r="J218" i="12"/>
  <c r="M218" i="12"/>
  <c r="P220" i="12"/>
  <c r="M220" i="12"/>
  <c r="S220" i="12"/>
  <c r="S218" i="12"/>
  <c r="P218" i="12"/>
  <c r="M216" i="12"/>
  <c r="J216" i="12"/>
  <c r="O211" i="12"/>
  <c r="S216" i="12"/>
  <c r="P216" i="12"/>
  <c r="N211" i="12"/>
  <c r="S214" i="12"/>
  <c r="J214" i="12"/>
  <c r="P207" i="12"/>
  <c r="M207" i="12"/>
  <c r="S207" i="12"/>
  <c r="J207" i="12"/>
  <c r="M206" i="12"/>
  <c r="S206" i="12"/>
  <c r="J206" i="12"/>
  <c r="P206" i="12"/>
  <c r="S203" i="12"/>
  <c r="J203" i="12"/>
  <c r="M203" i="12"/>
  <c r="P203" i="12"/>
  <c r="P202" i="12"/>
  <c r="M202" i="12"/>
  <c r="J202" i="12"/>
  <c r="S202" i="12"/>
  <c r="S201" i="12"/>
  <c r="M201" i="12"/>
  <c r="P201" i="12"/>
  <c r="J192" i="12"/>
  <c r="S192" i="12"/>
  <c r="M192" i="12"/>
  <c r="P192" i="12"/>
  <c r="S190" i="12"/>
  <c r="P188" i="12"/>
  <c r="M188" i="12"/>
  <c r="S188" i="12"/>
  <c r="S186" i="12"/>
  <c r="J186" i="12"/>
  <c r="P186" i="12"/>
  <c r="M186" i="12"/>
  <c r="M180" i="12"/>
  <c r="P180" i="12"/>
  <c r="S180" i="12"/>
  <c r="J180" i="12"/>
  <c r="S175" i="12"/>
  <c r="J175" i="12"/>
  <c r="M175" i="12"/>
  <c r="P175" i="12"/>
  <c r="S171" i="12"/>
  <c r="J171" i="12"/>
  <c r="J170" i="12"/>
  <c r="P170" i="12"/>
  <c r="S170" i="12"/>
  <c r="M170" i="12"/>
  <c r="M169" i="12"/>
  <c r="P169" i="12"/>
  <c r="S169" i="12"/>
  <c r="P168" i="12"/>
  <c r="S168" i="12"/>
  <c r="M168" i="12"/>
  <c r="P165" i="12"/>
  <c r="J165" i="12"/>
  <c r="M165" i="12"/>
  <c r="S165" i="12"/>
  <c r="P163" i="12"/>
  <c r="J163" i="12"/>
  <c r="M163" i="12"/>
  <c r="S163" i="12"/>
  <c r="S161" i="12"/>
  <c r="J161" i="12"/>
  <c r="P161" i="12"/>
  <c r="M161" i="12"/>
  <c r="S157" i="12"/>
  <c r="J157" i="12"/>
  <c r="M157" i="12"/>
  <c r="P157" i="12"/>
  <c r="K152" i="12"/>
  <c r="P155" i="12"/>
  <c r="N152" i="12"/>
  <c r="M155" i="12"/>
  <c r="J155" i="12"/>
  <c r="Q152" i="12"/>
  <c r="S155" i="12"/>
  <c r="J148" i="12"/>
  <c r="S148" i="12"/>
  <c r="M148" i="12"/>
  <c r="P148" i="12"/>
  <c r="M147" i="12"/>
  <c r="P147" i="12"/>
  <c r="S147" i="12"/>
  <c r="S144" i="12"/>
  <c r="S143" i="12"/>
  <c r="P143" i="12"/>
  <c r="J142" i="12"/>
  <c r="S142" i="12"/>
  <c r="S135" i="12"/>
  <c r="P133" i="12"/>
  <c r="S133" i="12"/>
  <c r="M131" i="12"/>
  <c r="J131" i="12"/>
  <c r="S131" i="12"/>
  <c r="P131" i="12"/>
  <c r="P129" i="12"/>
  <c r="M127" i="12"/>
  <c r="P127" i="12"/>
  <c r="J125" i="12"/>
  <c r="S125" i="12"/>
  <c r="J121" i="12"/>
  <c r="S116" i="12"/>
  <c r="P116" i="12"/>
  <c r="M116" i="12"/>
  <c r="J116" i="12"/>
  <c r="J115" i="12"/>
  <c r="M112" i="12"/>
  <c r="S112" i="12"/>
  <c r="J112" i="12"/>
  <c r="P112" i="12"/>
  <c r="S111" i="12"/>
  <c r="P110" i="12"/>
  <c r="S110" i="12"/>
  <c r="M110" i="12"/>
  <c r="P109" i="12"/>
  <c r="M109" i="12"/>
  <c r="S109" i="12"/>
  <c r="J109" i="12"/>
  <c r="M106" i="12"/>
  <c r="P104" i="12"/>
  <c r="S104" i="12"/>
  <c r="M104" i="12"/>
  <c r="J104" i="12"/>
  <c r="M100" i="12"/>
  <c r="S96" i="12"/>
  <c r="P96" i="12"/>
  <c r="S85" i="12"/>
  <c r="P84" i="12"/>
  <c r="P76" i="12"/>
  <c r="S76" i="12"/>
  <c r="M76" i="12"/>
  <c r="J76" i="12"/>
  <c r="J75" i="12"/>
  <c r="J74" i="12"/>
  <c r="J71" i="12"/>
  <c r="P71" i="12"/>
  <c r="M71" i="12"/>
  <c r="M69" i="12"/>
  <c r="S69" i="12"/>
  <c r="J69" i="12"/>
  <c r="S68" i="12"/>
  <c r="P68" i="12"/>
  <c r="M68" i="12"/>
  <c r="J68" i="12"/>
  <c r="Q62" i="12"/>
  <c r="S65" i="12"/>
  <c r="P58" i="12"/>
  <c r="J58" i="12"/>
  <c r="J57" i="12"/>
  <c r="S54" i="12"/>
  <c r="J54" i="12"/>
  <c r="M54" i="12"/>
  <c r="J53" i="12"/>
  <c r="M53" i="12"/>
  <c r="S53" i="12"/>
  <c r="S49" i="12"/>
  <c r="M49" i="12"/>
  <c r="J49" i="12"/>
  <c r="P47" i="12"/>
  <c r="M47" i="12"/>
  <c r="J45" i="12"/>
  <c r="S43" i="12"/>
  <c r="J43" i="12"/>
  <c r="S37" i="12"/>
  <c r="S31" i="12"/>
  <c r="J31" i="12"/>
  <c r="P31" i="12"/>
  <c r="P30" i="12"/>
  <c r="J30" i="12"/>
  <c r="S30" i="12"/>
  <c r="M29" i="12"/>
  <c r="J26" i="12"/>
  <c r="S26" i="12"/>
  <c r="M26" i="12"/>
  <c r="M25" i="12"/>
  <c r="P25" i="12"/>
  <c r="P23" i="12"/>
  <c r="M23" i="12"/>
  <c r="S23" i="12"/>
  <c r="P20" i="12"/>
  <c r="M20" i="12"/>
  <c r="S20" i="12"/>
  <c r="J20" i="12"/>
  <c r="M18" i="12"/>
  <c r="J16" i="12"/>
  <c r="M16" i="12"/>
  <c r="P16" i="12"/>
  <c r="R9" i="12"/>
  <c r="J14" i="12"/>
  <c r="S14" i="12"/>
  <c r="M14" i="12"/>
  <c r="J299" i="12"/>
  <c r="J12" i="12"/>
  <c r="O9" i="12"/>
  <c r="J52" i="12"/>
  <c r="P52" i="12"/>
  <c r="M52" i="12"/>
  <c r="S52" i="12"/>
  <c r="M45" i="12"/>
  <c r="S45" i="12"/>
  <c r="P45" i="12"/>
  <c r="S89" i="12" l="1"/>
  <c r="J89" i="12"/>
  <c r="M89" i="12"/>
  <c r="P89" i="12"/>
  <c r="M299" i="12"/>
  <c r="H9" i="12"/>
  <c r="J24" i="12"/>
  <c r="P35" i="12"/>
  <c r="P41" i="12"/>
  <c r="L62" i="12"/>
  <c r="L93" i="12"/>
  <c r="P14" i="12"/>
  <c r="P9" i="12" s="1"/>
  <c r="K9" i="12"/>
  <c r="J100" i="12"/>
  <c r="M121" i="12"/>
  <c r="S121" i="12"/>
  <c r="P121" i="12"/>
  <c r="M129" i="12"/>
  <c r="S129" i="12"/>
  <c r="J129" i="12"/>
  <c r="S115" i="12"/>
  <c r="M115" i="12"/>
  <c r="P115" i="12"/>
  <c r="J159" i="12"/>
  <c r="M159" i="12"/>
  <c r="P159" i="12"/>
  <c r="H152" i="12"/>
  <c r="S159" i="12"/>
  <c r="O152" i="12"/>
  <c r="R152" i="12"/>
  <c r="L152" i="12"/>
  <c r="I152" i="12"/>
  <c r="J174" i="12"/>
  <c r="S174" i="12"/>
  <c r="P174" i="12"/>
  <c r="M174" i="12"/>
  <c r="M190" i="12"/>
  <c r="P190" i="12"/>
  <c r="J190" i="12"/>
  <c r="J84" i="12"/>
  <c r="S84" i="12"/>
  <c r="M84" i="12"/>
  <c r="S299" i="12"/>
  <c r="J35" i="12"/>
  <c r="J41" i="12"/>
  <c r="N62" i="12"/>
  <c r="O62" i="12"/>
  <c r="I62" i="12"/>
  <c r="P70" i="12"/>
  <c r="P62" i="12" s="1"/>
  <c r="M70" i="12"/>
  <c r="M80" i="12"/>
  <c r="J80" i="12"/>
  <c r="P88" i="12"/>
  <c r="J88" i="12"/>
  <c r="M88" i="12"/>
  <c r="M57" i="12"/>
  <c r="S57" i="12"/>
  <c r="J37" i="12"/>
  <c r="M37" i="12"/>
  <c r="P37" i="12"/>
  <c r="O93" i="12"/>
  <c r="N93" i="12"/>
  <c r="S98" i="12"/>
  <c r="S93" i="12" s="1"/>
  <c r="I93" i="12"/>
  <c r="P98" i="12"/>
  <c r="K93" i="12"/>
  <c r="M98" i="12"/>
  <c r="M93" i="12" s="1"/>
  <c r="H93" i="12"/>
  <c r="Q93" i="12"/>
  <c r="S100" i="12"/>
  <c r="P100" i="12"/>
  <c r="M260" i="12"/>
  <c r="S260" i="12"/>
  <c r="K211" i="12"/>
  <c r="I211" i="12"/>
  <c r="P260" i="12"/>
  <c r="Q211" i="12"/>
  <c r="H211" i="12"/>
  <c r="L211" i="12"/>
  <c r="P266" i="12"/>
  <c r="M266" i="12"/>
  <c r="S266" i="12"/>
  <c r="S24" i="12"/>
  <c r="M24" i="12"/>
  <c r="P75" i="12"/>
  <c r="S75" i="12"/>
  <c r="J9" i="12"/>
  <c r="I9" i="12"/>
  <c r="Q9" i="12"/>
  <c r="N9" i="12"/>
  <c r="P24" i="12"/>
  <c r="J25" i="12"/>
  <c r="M35" i="12"/>
  <c r="S41" i="12"/>
  <c r="P57" i="12"/>
  <c r="K62" i="12"/>
  <c r="R62" i="12"/>
  <c r="J70" i="12"/>
  <c r="S80" i="12"/>
  <c r="S88" i="12"/>
  <c r="J98" i="12"/>
  <c r="J93" i="12" s="1"/>
  <c r="J152" i="12"/>
  <c r="S18" i="12"/>
  <c r="J18" i="12"/>
  <c r="J283" i="12" s="1"/>
  <c r="P29" i="12"/>
  <c r="S29" i="12"/>
  <c r="H62" i="12"/>
  <c r="J65" i="12"/>
  <c r="J62" i="12" s="1"/>
  <c r="M65" i="12"/>
  <c r="S74" i="12"/>
  <c r="S62" i="12" s="1"/>
  <c r="M74" i="12"/>
  <c r="P74" i="12"/>
  <c r="M85" i="12"/>
  <c r="J85" i="12"/>
  <c r="P85" i="12"/>
  <c r="S47" i="12"/>
  <c r="J47" i="12"/>
  <c r="M39" i="12"/>
  <c r="P39" i="12"/>
  <c r="S39" i="12"/>
  <c r="S12" i="12"/>
  <c r="S251" i="12"/>
  <c r="S211" i="12" s="1"/>
  <c r="M251" i="12"/>
  <c r="J227" i="12"/>
  <c r="J211" i="12" s="1"/>
  <c r="M214" i="12"/>
  <c r="M211" i="12" s="1"/>
  <c r="P214" i="12"/>
  <c r="J260" i="12"/>
  <c r="J266" i="12"/>
  <c r="M102" i="12"/>
  <c r="J102" i="12"/>
  <c r="J201" i="12"/>
  <c r="P251" i="12"/>
  <c r="J29" i="12"/>
  <c r="W286" i="12" l="1"/>
  <c r="V286" i="12"/>
  <c r="X286" i="12"/>
  <c r="J285" i="12"/>
  <c r="J300" i="12" s="1"/>
  <c r="P211" i="12"/>
  <c r="P152" i="12"/>
  <c r="P283" i="12"/>
  <c r="P285" i="12" s="1"/>
  <c r="P300" i="12" s="1"/>
  <c r="S9" i="12"/>
  <c r="S283" i="12"/>
  <c r="S285" i="12" s="1"/>
  <c r="S286" i="12" s="1"/>
  <c r="S287" i="12" s="1"/>
  <c r="M62" i="12"/>
  <c r="M283" i="12"/>
  <c r="M285" i="12" s="1"/>
  <c r="M286" i="12" s="1"/>
  <c r="M287" i="12" s="1"/>
  <c r="M152" i="12"/>
  <c r="S300" i="12"/>
  <c r="S152" i="12"/>
  <c r="M300" i="12"/>
  <c r="P93" i="12"/>
  <c r="M9" i="12"/>
  <c r="P286" i="12" l="1"/>
  <c r="P287" i="12" s="1"/>
</calcChain>
</file>

<file path=xl/sharedStrings.xml><?xml version="1.0" encoding="utf-8"?>
<sst xmlns="http://schemas.openxmlformats.org/spreadsheetml/2006/main" count="620" uniqueCount="165">
  <si>
    <t>Item</t>
  </si>
  <si>
    <t>Description</t>
  </si>
  <si>
    <t>BQ Reference</t>
  </si>
  <si>
    <t>Unit</t>
  </si>
  <si>
    <t>Commented by Mr. Chuah:</t>
  </si>
  <si>
    <t>less 10% from BQ</t>
  </si>
  <si>
    <t>Commented by Mr. Khew:</t>
  </si>
  <si>
    <t>Rate</t>
  </si>
  <si>
    <t>Amount</t>
  </si>
  <si>
    <t>Discount Given (RM)</t>
  </si>
  <si>
    <t>Total Amount After Discount (RM)</t>
  </si>
  <si>
    <t>Note:</t>
  </si>
  <si>
    <t>AA Cost</t>
  </si>
  <si>
    <t>Commented by Ms. Lam</t>
  </si>
  <si>
    <t>FOR AA INTERNAL USE ONLY</t>
  </si>
  <si>
    <t>AAKL</t>
  </si>
  <si>
    <t>Total Amount (BQ Qty) (RM)</t>
  </si>
  <si>
    <t>Total Saving for Qty (BQ-adjusted) (RM)</t>
  </si>
  <si>
    <t xml:space="preserve">Project </t>
  </si>
  <si>
    <t xml:space="preserve">Re         </t>
  </si>
  <si>
    <t>Adj Rate</t>
  </si>
  <si>
    <t>Total Saving / Overrun (RM)</t>
  </si>
  <si>
    <r>
      <t xml:space="preserve">Total Amount </t>
    </r>
    <r>
      <rPr>
        <b/>
        <i/>
        <sz val="10"/>
        <rFont val="Times New Roman"/>
        <family val="1"/>
      </rPr>
      <t>(RM)</t>
    </r>
  </si>
  <si>
    <t>Total Qty</t>
  </si>
  <si>
    <t>QTY</t>
  </si>
  <si>
    <t>Quoted During Tender / Use for AA tender rate</t>
  </si>
  <si>
    <t>Negotiate (within variance of 3% from lowest)</t>
  </si>
  <si>
    <t>Qty</t>
  </si>
  <si>
    <t xml:space="preserve">Amount </t>
  </si>
  <si>
    <t>Yes / Use for AA Tender</t>
  </si>
  <si>
    <t>Yes / Not Use</t>
  </si>
  <si>
    <t>: Plot 3A, Bandar Serenia</t>
  </si>
  <si>
    <t>Option 1 (Rate /m2)</t>
  </si>
  <si>
    <t>Option 2 ( Lump Sum)</t>
  </si>
  <si>
    <t>1) 5 year from the start of project or 3 years from the date of CPC</t>
  </si>
  <si>
    <t>2) 4 years warranty from the start of the project</t>
  </si>
  <si>
    <t>1) Apply in 3 stages; 20% upon completion of grd beam, 70% aft floor slab &amp; 10% aft apron</t>
  </si>
  <si>
    <t>: Subcon Comparison - Plumbing (Supply and Install)</t>
  </si>
  <si>
    <t>COMMON</t>
  </si>
  <si>
    <t>Supply and install uPVC sanitary pipes and fittings including inspection chambers &amp; floor traps to external sewer for refuse chamber.</t>
  </si>
  <si>
    <t>Supply and install uPVC sanitary pipes and fittings including floor traps and necessary accesories to external sewer for Guard House's toilet.</t>
  </si>
  <si>
    <t>General</t>
  </si>
  <si>
    <t>a) Installation of water closets, basins, showers and water taps</t>
  </si>
  <si>
    <t>b) Testing &amp; commissioning of complete internal sanitary system.</t>
  </si>
  <si>
    <t>d) Provision of shop drawings, as-built drawings and operation manual</t>
  </si>
  <si>
    <t>a)</t>
  </si>
  <si>
    <t>b)</t>
  </si>
  <si>
    <t>c)</t>
  </si>
  <si>
    <t>Supply and install uPVC sanitary pipes and fittings including floor traps to external sewer for swimminq pool's shower.</t>
  </si>
  <si>
    <t>Supply and install uPVC sanitary pipes and fittings including floor traps to external sewer for BBQ pit area.</t>
  </si>
  <si>
    <t>Supply and install uPVC sanitary pipes and fittings including floor traps to external sewer for car wash.</t>
  </si>
  <si>
    <t>c) Lialsion with Authorities for the inspection &amp; obtaining approval for complete internal sanitary system.</t>
  </si>
  <si>
    <t>Others not mentioned but specified in technical specifications, drawings or deemed necessary for complete installation to required functional mode:</t>
  </si>
  <si>
    <t>1.0</t>
  </si>
  <si>
    <t>Internal Sanitary Installations</t>
  </si>
  <si>
    <t>B5/6/1</t>
  </si>
  <si>
    <t>2.0</t>
  </si>
  <si>
    <t>Internal Cold Water Plumbing Installations</t>
  </si>
  <si>
    <t>c) Provision of shop drawings, as-built drawings and operation manual</t>
  </si>
  <si>
    <t>B5/6/2 (B)</t>
  </si>
  <si>
    <t>Supply and install HDPE cold water pipes including water meters, valves, tees, bends &amp; other necessary fittings for refuse chamber.</t>
  </si>
  <si>
    <t>Supply and install 1 no. 200 gallons domestic cold water storage tank including all necessary fittings &amp; accessories for Guard House's toilet.</t>
  </si>
  <si>
    <t>Supply and install HDPE cold water pipes including water meters, valves, tees, bends &amp; other necessary fittings for Guard House's toilet.</t>
  </si>
  <si>
    <t>Others not mentioned but specified In technical specifications, drawings or deemed necessary for complete installation to required functional mode:</t>
  </si>
  <si>
    <t>3-STOREY CARPARK &amp; SURAU</t>
  </si>
  <si>
    <t>Supply and install uPVC sanitary pipes and fittings including inspection chambers &amp; floor traps to external sewer for surau.</t>
  </si>
  <si>
    <t>a) Installation of water taps</t>
  </si>
  <si>
    <t>B5/6/3</t>
  </si>
  <si>
    <t>BLOCK A</t>
  </si>
  <si>
    <t>Supply and install uPVC sanitary pipes and fittings including floor traps to the nearest inspection chambers at Ground Floor</t>
  </si>
  <si>
    <t>Supply and install aluminium trays for high level uPVC sanitary pipes c/w supoort brackets for electrical rooms</t>
  </si>
  <si>
    <t>Supply and install uPVC soil, waste, anti-syphonage &amp; vent pipes including floor traps and fittings at Ground Floor Male &amp; Female toilets.</t>
  </si>
  <si>
    <t>Supply and install uPVC soil, waste, anti-syphonage &amp; vent pipes including floor traps and fittings at toilets, kitchen, balcony &amp; yard for each typical units (240 units)</t>
  </si>
  <si>
    <t>Supply and install uPVC sanitary pipes and fittings including floor traps at Refuse and M&amp;E risers at each floor (1st to 20th Floor).</t>
  </si>
  <si>
    <t>a) Installation of water closets, basins, showers, water taps and kitchen sinks</t>
  </si>
  <si>
    <t>Supply and install HDPE cold water pipes including valves, tees, bends &amp; other necessary fittings for swimming Pool's shower.</t>
  </si>
  <si>
    <t>Supply and install HDPE cold water pipes including valves, tees, bends &amp; other necessary fittings for car wash.</t>
  </si>
  <si>
    <t>Supply and install HDPE cold water pipes including valves, tees, bends &amp; other necessary fittings for landscape's irrigation.</t>
  </si>
  <si>
    <t>a) Testing &amp; commissioning of complete internal plumbing system.</t>
  </si>
  <si>
    <t>b) Liaision with Authorities for the inspection &amp; obtaining approval for complete internal plumbing system.</t>
  </si>
  <si>
    <t>Supply and install HDPE cold water pipes including valves, tees, bends &amp; other necessary fittings for Surau.</t>
  </si>
  <si>
    <t>Supply and install underground VCP sanitary pipes c/w concrete encasement, Inspection chambers and other necessary fittings &amp; accessories to external sewer (Ground Floor)</t>
  </si>
  <si>
    <t>B5/6/4(B)</t>
  </si>
  <si>
    <t>c) Liaislon with Authorities for the inspection &amp; obtaining approval for complete internal sanitary system</t>
  </si>
  <si>
    <t>Supply and install underground &amp; above ground HOPE incoming pipes from bulk meter position to DCW suction tank c1w valves &amp; necessary fittings</t>
  </si>
  <si>
    <t>Supply and install water meters at meter compartments (1st to 20th floor)</t>
  </si>
  <si>
    <t>BLOCK B</t>
  </si>
  <si>
    <t>B5/6/5 (B)</t>
  </si>
  <si>
    <t>Supply and install uPVC soil, waste, anti-syphonage &amp; vent pipes including floor traps and fittings at toilets, kitchen, balcony &amp; yard for each typical units (216 units)</t>
  </si>
  <si>
    <t>Supply and install uPVC sanitary pipes and fittings including floor traps at Refuse and M&amp;E risers at each floor (1st to 18th Floor).</t>
  </si>
  <si>
    <t>c) Liaision with Authorities for the inspection &amp; obtaining approval for complete internal sanitary system</t>
  </si>
  <si>
    <t>c) Liaision with Authorities for the inspection &amp; obtaining approval for complete internal sanitary system.</t>
  </si>
  <si>
    <t>Supply and install HDPE cold water distribution pipes from meter compartments to each typical condo units (including refuse) c/w valves &amp; necessary fittings (240 units).</t>
  </si>
  <si>
    <t>Supply and install 1 unit domestic cold water pumpsets including all piping, valves, fittings, control panel, pressure gauges, concrete plinth and necessary accessories at Fire Pump Room.</t>
  </si>
  <si>
    <t>Supply and install incoming to Hose Reel/Wet riser tank</t>
  </si>
  <si>
    <t>Supply and install HDPE incoming cold water pipes from pumpsets to DCW Storage tank at roof level c/w valves &amp; riecessary fittings.</t>
  </si>
  <si>
    <t xml:space="preserve">Supply and install 1 unit domestic cold water booster pumpsets including all piping, valves, surge arrestor, fittings, control panel, pressure gauges, concrete plinth and necessary accessories a, roof level. </t>
  </si>
  <si>
    <t>Supply and install HDPE cold water distribution pipes from roof level to cold water meter compartment at each floor c/w valves &amp; necessary fittings (Ist to 20th floor).</t>
  </si>
  <si>
    <t>Supply and install FRP storage water tank &amp; accessories</t>
  </si>
  <si>
    <t>2.10</t>
  </si>
  <si>
    <t>Supply and install R.C. suction tamk accessories</t>
  </si>
  <si>
    <t>Supply and install underground &amp; above ground HDPE incoming pipes from bulk meter position to DCW suction tank c1w valves &amp; necessary fittings</t>
  </si>
  <si>
    <t>Supply and install incoming to Hose Reel / Wet riser tank</t>
  </si>
  <si>
    <t>B5/6/6 (B)</t>
  </si>
  <si>
    <t>Supply and install HDPE cold water distribution pipes from roof level to cold water meter compartment at each floor c/w valves &amp; necessary fittings (Ist to 18th floor).</t>
  </si>
  <si>
    <t>Supply and install HDPE cold water distribution pipes from meter compartments to each typical condo units (including refuse) c/w valves &amp; necessary fittings (216 units).</t>
  </si>
  <si>
    <t>Supply and install RC suction tank accessories</t>
  </si>
  <si>
    <t>b) Liaislon with Authorities for the inspection &amp; obtaining approval for complete internal plumbing system.</t>
  </si>
  <si>
    <t>BLOCK C</t>
  </si>
  <si>
    <t>Supply and install uPVC soil, waste, anti-syphonage &amp; vent pipes including floor traps and fittings at Ground Floor Tadika (Tol.1, Tol.2 &amp; Pantry)</t>
  </si>
  <si>
    <t>Supply and install uPVC soil, waste, anti-syphonage &amp; vent pipes including floor traps and fittings at toilets, kitchen, balcony &amp; yard for each typical units (207 units)</t>
  </si>
  <si>
    <t>Supply and install uPVC sanitary pipes and fittings including floor traps at Refuse and M&amp;E risers at each floor (1st to 17th Floor).</t>
  </si>
  <si>
    <t>B5/6/7 (B)</t>
  </si>
  <si>
    <t>Supply and install underground &amp; above ground HDPE incoming pipes from bulk meter position to DCW suction tank c/w valves &amp; necessary fittings</t>
  </si>
  <si>
    <t>Supply and install HDPE cold water distribution pipes from roof level to cold water meter compartment at each floor c/w valves &amp; necessary fittings (Ist to 17th floor).</t>
  </si>
  <si>
    <t>Supply and install water meters at meter compartments (1st to 17th floor)</t>
  </si>
  <si>
    <t>Supply and install HDPE cold water distribution pipes from meter compartments to each typical condo units (including refuse) c/w valves &amp; necessary fittings (207 units).</t>
  </si>
  <si>
    <t>Included</t>
  </si>
  <si>
    <t>Supply and install HDPE cold water pipes including valves, tees, bends &amp; other necessary fittings for BBQ pit area.</t>
  </si>
  <si>
    <t>Supply and install incoming HDPE cold water pipes to swimming pool balancing tank for block A &amp; C</t>
  </si>
  <si>
    <t>LS</t>
  </si>
  <si>
    <t>No</t>
  </si>
  <si>
    <t>ADDITION</t>
  </si>
  <si>
    <t>To supply &amp; install cold water automatic booster pumpset (singe phase)</t>
  </si>
  <si>
    <t>no</t>
  </si>
  <si>
    <t>a</t>
  </si>
  <si>
    <t>Ground floor - Pumpset (Grundfos, CM 3-5 PT) :-</t>
  </si>
  <si>
    <t>Pump water from ground floor suction tank to Block A, B &amp; C, Level 6 storage tanks</t>
  </si>
  <si>
    <t>b</t>
  </si>
  <si>
    <t>Level 6 - Pumpste (Grundfos, CM 3-5 PT) :-</t>
  </si>
  <si>
    <t>Pump water from L6 to roof water tank</t>
  </si>
  <si>
    <t>i</t>
  </si>
  <si>
    <t>Block A</t>
  </si>
  <si>
    <t>ii</t>
  </si>
  <si>
    <t>Block B</t>
  </si>
  <si>
    <t>iii</t>
  </si>
  <si>
    <t>Block C</t>
  </si>
  <si>
    <t>To supply &amp; install PE water tanks inclusive of valves, ball float valve &amp; fittings</t>
  </si>
  <si>
    <t>Ground floor - 500 gallon PE tank</t>
  </si>
  <si>
    <t xml:space="preserve">Block A, Level 6 - 500 gallon Pe tank </t>
  </si>
  <si>
    <t>Block B, Level 6 - 500 galon Pe tank</t>
  </si>
  <si>
    <t>iv</t>
  </si>
  <si>
    <t>Block C, Level 6 - 500 gallon PE tank</t>
  </si>
  <si>
    <t>v</t>
  </si>
  <si>
    <t>vi</t>
  </si>
  <si>
    <t>Block A, Roof - 500 gallon PE tank</t>
  </si>
  <si>
    <t>Block B, Roof - 500 gallon PE tank</t>
  </si>
  <si>
    <t>vii</t>
  </si>
  <si>
    <t>Block C, Roof - 500 gallon PE tank</t>
  </si>
  <si>
    <t>Supply &amp; install 25mm Hdpe Pn 12.5 riser pipe:</t>
  </si>
  <si>
    <t>Ground floor to level 6 of Block A, B &amp; C</t>
  </si>
  <si>
    <t>Block A - L6 to roof tank</t>
  </si>
  <si>
    <t>Block B - L6 to roof tank</t>
  </si>
  <si>
    <t>Block C - L6 to roof tank</t>
  </si>
  <si>
    <t>Supply &amp; install 25mm Hdpe Pn 12.5 distribution pipe for every floor c/w stopcock</t>
  </si>
  <si>
    <t>Block A - Ground to roof</t>
  </si>
  <si>
    <t>Block B - Ground to roof</t>
  </si>
  <si>
    <t>Block C - Ground to roof</t>
  </si>
  <si>
    <t>Suplly &amp; install pvc tap</t>
  </si>
  <si>
    <t>m</t>
  </si>
  <si>
    <t>Supply &amp; install 25mm Hdpe Pn 12.5 incoming pipes from Sunsuria Asas store to Block A &amp; kongsi</t>
  </si>
  <si>
    <t>OMISSION (VO 1)</t>
  </si>
  <si>
    <t>Viii</t>
  </si>
  <si>
    <t>Block C, GF - 500 gallon PE tank</t>
  </si>
  <si>
    <t>Suppply &amp; install 25mm HDPE PN12.5 incoming pipes to Block A batching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</si>
</sst>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[$-409]d\-mmm\-yy;@"/>
    <numFmt numFmtId="166" formatCode="_(* #,##0_);_(* \(#,##0\);_(* &quot;-&quot;??_);_(@_)"/>
    <numFmt numFmtId="167" formatCode="_(* #,##0.00_);_(* \(#,##0.00\);_(* &quot;&quot;??_);_(@_)"/>
    <numFmt numFmtId="168" formatCode="[$RM-4409]#,##0.00"/>
    <numFmt numFmtId="173" formatCode="_([$RM-4409]* #,##0.00_);_([$RM-4409]* \(#,##0.00\);_([$RM-4409]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53"/>
      <name val="Times New Roman"/>
      <family val="1"/>
    </font>
    <font>
      <sz val="10"/>
      <color indexed="14"/>
      <name val="Times New Roman"/>
      <family val="1"/>
    </font>
    <font>
      <b/>
      <i/>
      <sz val="10"/>
      <color indexed="12"/>
      <name val="Times New Roman"/>
      <family val="1"/>
    </font>
    <font>
      <b/>
      <u/>
      <sz val="11"/>
      <name val="Times New Roman"/>
      <family val="1"/>
    </font>
    <font>
      <sz val="10"/>
      <name val="Helv"/>
    </font>
    <font>
      <sz val="9"/>
      <name val="Times New Roman"/>
      <family val="1"/>
    </font>
    <font>
      <b/>
      <sz val="10"/>
      <color indexed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b/>
      <u/>
      <sz val="10"/>
      <color rgb="FFFF0000"/>
      <name val="Times New Roman"/>
      <family val="1"/>
    </font>
    <font>
      <sz val="10"/>
      <color theme="4"/>
      <name val="Times New Roman"/>
      <family val="1"/>
    </font>
    <font>
      <b/>
      <sz val="10"/>
      <color theme="4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u/>
      <sz val="18"/>
      <color rgb="FF0070C0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0" fillId="0" borderId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9" fillId="2" borderId="2" xfId="0" applyFont="1" applyFill="1" applyBorder="1"/>
    <xf numFmtId="0" fontId="5" fillId="2" borderId="3" xfId="0" applyFont="1" applyFill="1" applyBorder="1"/>
    <xf numFmtId="0" fontId="8" fillId="2" borderId="4" xfId="0" applyFont="1" applyFill="1" applyBorder="1" applyAlignment="1">
      <alignment horizontal="right"/>
    </xf>
    <xf numFmtId="0" fontId="9" fillId="2" borderId="4" xfId="0" applyFont="1" applyFill="1" applyBorder="1"/>
    <xf numFmtId="0" fontId="5" fillId="4" borderId="3" xfId="0" applyFont="1" applyFill="1" applyBorder="1"/>
    <xf numFmtId="0" fontId="8" fillId="4" borderId="4" xfId="0" applyFont="1" applyFill="1" applyBorder="1" applyAlignment="1">
      <alignment horizontal="right"/>
    </xf>
    <xf numFmtId="0" fontId="9" fillId="4" borderId="4" xfId="0" applyFont="1" applyFill="1" applyBorder="1"/>
    <xf numFmtId="0" fontId="5" fillId="2" borderId="5" xfId="0" applyFont="1" applyFill="1" applyBorder="1"/>
    <xf numFmtId="0" fontId="8" fillId="2" borderId="6" xfId="0" applyFont="1" applyFill="1" applyBorder="1" applyAlignment="1">
      <alignment horizontal="right"/>
    </xf>
    <xf numFmtId="0" fontId="9" fillId="2" borderId="6" xfId="0" applyFont="1" applyFill="1" applyBorder="1"/>
    <xf numFmtId="0" fontId="5" fillId="5" borderId="0" xfId="0" applyFont="1" applyFill="1"/>
    <xf numFmtId="0" fontId="21" fillId="5" borderId="0" xfId="2" applyNumberFormat="1" applyFont="1" applyFill="1" applyAlignment="1"/>
    <xf numFmtId="43" fontId="5" fillId="5" borderId="0" xfId="2" applyFont="1" applyFill="1"/>
    <xf numFmtId="0" fontId="5" fillId="5" borderId="0" xfId="0" applyFont="1" applyFill="1" applyBorder="1" applyAlignment="1">
      <alignment horizontal="center"/>
    </xf>
    <xf numFmtId="0" fontId="5" fillId="5" borderId="0" xfId="2" applyNumberFormat="1" applyFont="1" applyFill="1" applyAlignment="1"/>
    <xf numFmtId="0" fontId="5" fillId="5" borderId="4" xfId="2" applyNumberFormat="1" applyFont="1" applyFill="1" applyBorder="1"/>
    <xf numFmtId="43" fontId="5" fillId="5" borderId="4" xfId="2" applyFont="1" applyFill="1" applyBorder="1"/>
    <xf numFmtId="0" fontId="5" fillId="5" borderId="4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2" applyNumberFormat="1" applyFont="1" applyFill="1" applyBorder="1"/>
    <xf numFmtId="43" fontId="5" fillId="0" borderId="0" xfId="2" applyFont="1" applyFill="1" applyBorder="1"/>
    <xf numFmtId="0" fontId="5" fillId="0" borderId="0" xfId="0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5" fillId="3" borderId="0" xfId="0" applyFont="1" applyFill="1" applyBorder="1"/>
    <xf numFmtId="0" fontId="5" fillId="3" borderId="8" xfId="0" applyFont="1" applyFill="1" applyBorder="1"/>
    <xf numFmtId="165" fontId="9" fillId="6" borderId="9" xfId="0" applyNumberFormat="1" applyFont="1" applyFill="1" applyBorder="1"/>
    <xf numFmtId="165" fontId="7" fillId="6" borderId="7" xfId="0" applyNumberFormat="1" applyFont="1" applyFill="1" applyBorder="1" applyAlignment="1">
      <alignment horizontal="justify" vertical="top"/>
    </xf>
    <xf numFmtId="165" fontId="7" fillId="6" borderId="10" xfId="0" applyNumberFormat="1" applyFont="1" applyFill="1" applyBorder="1" applyAlignment="1">
      <alignment horizontal="justify" vertical="top"/>
    </xf>
    <xf numFmtId="165" fontId="5" fillId="0" borderId="0" xfId="0" applyNumberFormat="1" applyFont="1"/>
    <xf numFmtId="165" fontId="12" fillId="6" borderId="11" xfId="0" applyNumberFormat="1" applyFont="1" applyFill="1" applyBorder="1" applyAlignment="1">
      <alignment vertical="center" wrapText="1"/>
    </xf>
    <xf numFmtId="165" fontId="5" fillId="6" borderId="0" xfId="0" applyNumberFormat="1" applyFont="1" applyFill="1" applyAlignment="1">
      <alignment vertical="center" wrapText="1"/>
    </xf>
    <xf numFmtId="165" fontId="5" fillId="6" borderId="12" xfId="0" applyNumberFormat="1" applyFont="1" applyFill="1" applyBorder="1" applyAlignment="1">
      <alignment vertical="center" wrapText="1"/>
    </xf>
    <xf numFmtId="165" fontId="5" fillId="6" borderId="11" xfId="0" applyNumberFormat="1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37" fontId="5" fillId="0" borderId="0" xfId="3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horizontal="center" vertical="center"/>
      <protection locked="0"/>
    </xf>
    <xf numFmtId="37" fontId="5" fillId="3" borderId="7" xfId="3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37" fontId="5" fillId="3" borderId="0" xfId="3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horizontal="center" vertical="center"/>
      <protection locked="0"/>
    </xf>
    <xf numFmtId="37" fontId="5" fillId="3" borderId="8" xfId="3" applyNumberFormat="1" applyFont="1" applyFill="1" applyBorder="1" applyAlignment="1" applyProtection="1">
      <alignment horizontal="center" vertical="center"/>
      <protection locked="0"/>
    </xf>
    <xf numFmtId="165" fontId="9" fillId="6" borderId="9" xfId="0" applyNumberFormat="1" applyFont="1" applyFill="1" applyBorder="1" applyAlignment="1">
      <alignment vertical="center"/>
    </xf>
    <xf numFmtId="165" fontId="11" fillId="6" borderId="11" xfId="0" applyNumberFormat="1" applyFont="1" applyFill="1" applyBorder="1" applyAlignment="1">
      <alignment vertical="center"/>
    </xf>
    <xf numFmtId="165" fontId="5" fillId="6" borderId="11" xfId="0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43" fontId="5" fillId="0" borderId="0" xfId="1" applyFont="1"/>
    <xf numFmtId="165" fontId="7" fillId="6" borderId="11" xfId="0" applyNumberFormat="1" applyFont="1" applyFill="1" applyBorder="1" applyAlignment="1">
      <alignment vertical="center" wrapText="1"/>
    </xf>
    <xf numFmtId="165" fontId="7" fillId="6" borderId="0" xfId="0" applyNumberFormat="1" applyFont="1" applyFill="1" applyBorder="1" applyAlignment="1">
      <alignment vertical="center" wrapText="1"/>
    </xf>
    <xf numFmtId="165" fontId="7" fillId="6" borderId="12" xfId="0" applyNumberFormat="1" applyFont="1" applyFill="1" applyBorder="1" applyAlignment="1">
      <alignment vertical="center" wrapText="1"/>
    </xf>
    <xf numFmtId="165" fontId="7" fillId="6" borderId="13" xfId="0" applyNumberFormat="1" applyFont="1" applyFill="1" applyBorder="1" applyAlignment="1">
      <alignment vertical="center" wrapText="1"/>
    </xf>
    <xf numFmtId="165" fontId="7" fillId="6" borderId="8" xfId="0" applyNumberFormat="1" applyFont="1" applyFill="1" applyBorder="1" applyAlignment="1">
      <alignment vertical="center" wrapText="1"/>
    </xf>
    <xf numFmtId="165" fontId="7" fillId="6" borderId="14" xfId="0" applyNumberFormat="1" applyFont="1" applyFill="1" applyBorder="1" applyAlignment="1">
      <alignment vertical="center" wrapText="1"/>
    </xf>
    <xf numFmtId="165" fontId="5" fillId="0" borderId="0" xfId="0" applyNumberFormat="1" applyFont="1" applyAlignment="1"/>
    <xf numFmtId="165" fontId="5" fillId="6" borderId="7" xfId="0" applyNumberFormat="1" applyFont="1" applyFill="1" applyBorder="1" applyAlignment="1"/>
    <xf numFmtId="165" fontId="5" fillId="6" borderId="10" xfId="0" applyNumberFormat="1" applyFont="1" applyFill="1" applyBorder="1" applyAlignment="1"/>
    <xf numFmtId="165" fontId="11" fillId="6" borderId="0" xfId="0" applyNumberFormat="1" applyFont="1" applyFill="1" applyBorder="1" applyAlignment="1">
      <alignment vertical="center"/>
    </xf>
    <xf numFmtId="165" fontId="11" fillId="6" borderId="12" xfId="0" quotePrefix="1" applyNumberFormat="1" applyFont="1" applyFill="1" applyBorder="1" applyAlignment="1">
      <alignment vertical="center"/>
    </xf>
    <xf numFmtId="165" fontId="11" fillId="6" borderId="0" xfId="0" quotePrefix="1" applyNumberFormat="1" applyFont="1" applyFill="1" applyBorder="1" applyAlignment="1">
      <alignment vertical="center"/>
    </xf>
    <xf numFmtId="165" fontId="11" fillId="6" borderId="13" xfId="0" quotePrefix="1" applyNumberFormat="1" applyFont="1" applyFill="1" applyBorder="1" applyAlignment="1">
      <alignment vertical="center" wrapText="1"/>
    </xf>
    <xf numFmtId="165" fontId="11" fillId="6" borderId="8" xfId="0" quotePrefix="1" applyNumberFormat="1" applyFont="1" applyFill="1" applyBorder="1" applyAlignment="1">
      <alignment vertical="center" wrapText="1"/>
    </xf>
    <xf numFmtId="165" fontId="11" fillId="6" borderId="14" xfId="0" quotePrefix="1" applyNumberFormat="1" applyFont="1" applyFill="1" applyBorder="1" applyAlignment="1">
      <alignment vertical="center" wrapText="1"/>
    </xf>
    <xf numFmtId="165" fontId="11" fillId="0" borderId="0" xfId="0" quotePrefix="1" applyNumberFormat="1" applyFont="1" applyBorder="1" applyAlignment="1">
      <alignment vertical="center" wrapText="1"/>
    </xf>
    <xf numFmtId="165" fontId="5" fillId="0" borderId="0" xfId="0" applyNumberFormat="1" applyFont="1" applyBorder="1" applyAlignment="1"/>
    <xf numFmtId="165" fontId="9" fillId="6" borderId="9" xfId="0" applyNumberFormat="1" applyFont="1" applyFill="1" applyBorder="1" applyAlignment="1"/>
    <xf numFmtId="0" fontId="5" fillId="3" borderId="11" xfId="0" quotePrefix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Border="1" applyAlignment="1">
      <alignment horizontal="center" vertical="center"/>
    </xf>
    <xf numFmtId="167" fontId="5" fillId="0" borderId="0" xfId="0" applyNumberFormat="1" applyFont="1"/>
    <xf numFmtId="167" fontId="10" fillId="5" borderId="0" xfId="0" applyNumberFormat="1" applyFont="1" applyFill="1" applyBorder="1" applyAlignment="1">
      <alignment horizontal="right"/>
    </xf>
    <xf numFmtId="167" fontId="5" fillId="5" borderId="0" xfId="0" applyNumberFormat="1" applyFont="1" applyFill="1" applyBorder="1" applyAlignment="1">
      <alignment horizontal="center"/>
    </xf>
    <xf numFmtId="167" fontId="5" fillId="5" borderId="4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7" fontId="5" fillId="3" borderId="7" xfId="0" applyNumberFormat="1" applyFont="1" applyFill="1" applyBorder="1"/>
    <xf numFmtId="167" fontId="5" fillId="3" borderId="0" xfId="0" applyNumberFormat="1" applyFont="1" applyFill="1" applyBorder="1"/>
    <xf numFmtId="167" fontId="5" fillId="3" borderId="8" xfId="0" applyNumberFormat="1" applyFont="1" applyFill="1" applyBorder="1"/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37" fontId="5" fillId="0" borderId="15" xfId="3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3" fillId="2" borderId="2" xfId="0" applyFont="1" applyFill="1" applyBorder="1"/>
    <xf numFmtId="0" fontId="23" fillId="2" borderId="4" xfId="0" applyFont="1" applyFill="1" applyBorder="1"/>
    <xf numFmtId="0" fontId="23" fillId="4" borderId="4" xfId="0" applyFont="1" applyFill="1" applyBorder="1"/>
    <xf numFmtId="0" fontId="23" fillId="2" borderId="6" xfId="0" applyFont="1" applyFill="1" applyBorder="1"/>
    <xf numFmtId="0" fontId="22" fillId="5" borderId="0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/>
    <xf numFmtId="0" fontId="22" fillId="3" borderId="7" xfId="0" applyFont="1" applyFill="1" applyBorder="1"/>
    <xf numFmtId="0" fontId="22" fillId="3" borderId="0" xfId="0" applyFont="1" applyFill="1" applyBorder="1"/>
    <xf numFmtId="0" fontId="22" fillId="3" borderId="8" xfId="0" applyFont="1" applyFill="1" applyBorder="1"/>
    <xf numFmtId="165" fontId="22" fillId="0" borderId="0" xfId="0" applyNumberFormat="1" applyFont="1"/>
    <xf numFmtId="0" fontId="14" fillId="0" borderId="0" xfId="0" applyNumberFormat="1" applyFont="1" applyFill="1" applyAlignment="1">
      <alignment vertical="center"/>
    </xf>
    <xf numFmtId="0" fontId="14" fillId="5" borderId="0" xfId="0" applyNumberFormat="1" applyFont="1" applyFill="1" applyAlignment="1">
      <alignment vertical="center"/>
    </xf>
    <xf numFmtId="9" fontId="24" fillId="5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15" xfId="0" applyFont="1" applyBorder="1" applyAlignment="1">
      <alignment horizontal="center" vertical="center"/>
    </xf>
    <xf numFmtId="168" fontId="5" fillId="0" borderId="17" xfId="2" applyNumberFormat="1" applyFont="1" applyBorder="1"/>
    <xf numFmtId="168" fontId="5" fillId="0" borderId="15" xfId="2" applyNumberFormat="1" applyFont="1" applyBorder="1"/>
    <xf numFmtId="168" fontId="9" fillId="2" borderId="18" xfId="0" applyNumberFormat="1" applyFont="1" applyFill="1" applyBorder="1"/>
    <xf numFmtId="168" fontId="9" fillId="2" borderId="19" xfId="0" applyNumberFormat="1" applyFont="1" applyFill="1" applyBorder="1"/>
    <xf numFmtId="168" fontId="9" fillId="4" borderId="19" xfId="0" applyNumberFormat="1" applyFont="1" applyFill="1" applyBorder="1"/>
    <xf numFmtId="168" fontId="9" fillId="2" borderId="20" xfId="0" applyNumberFormat="1" applyFont="1" applyFill="1" applyBorder="1"/>
    <xf numFmtId="168" fontId="9" fillId="2" borderId="6" xfId="0" applyNumberFormat="1" applyFont="1" applyFill="1" applyBorder="1"/>
    <xf numFmtId="168" fontId="9" fillId="2" borderId="21" xfId="0" applyNumberFormat="1" applyFont="1" applyFill="1" applyBorder="1"/>
    <xf numFmtId="0" fontId="9" fillId="7" borderId="9" xfId="0" applyFont="1" applyFill="1" applyBorder="1" applyAlignment="1">
      <alignment horizontal="center"/>
    </xf>
    <xf numFmtId="0" fontId="25" fillId="7" borderId="7" xfId="0" applyFont="1" applyFill="1" applyBorder="1"/>
    <xf numFmtId="43" fontId="25" fillId="7" borderId="7" xfId="2" applyFont="1" applyFill="1" applyBorder="1"/>
    <xf numFmtId="167" fontId="25" fillId="7" borderId="7" xfId="2" applyNumberFormat="1" applyFont="1" applyFill="1" applyBorder="1"/>
    <xf numFmtId="0" fontId="9" fillId="7" borderId="13" xfId="0" applyFont="1" applyFill="1" applyBorder="1" applyAlignment="1">
      <alignment horizontal="center"/>
    </xf>
    <xf numFmtId="0" fontId="25" fillId="7" borderId="8" xfId="0" applyFont="1" applyFill="1" applyBorder="1"/>
    <xf numFmtId="43" fontId="25" fillId="7" borderId="8" xfId="2" applyFont="1" applyFill="1" applyBorder="1"/>
    <xf numFmtId="167" fontId="25" fillId="7" borderId="8" xfId="2" applyNumberFormat="1" applyFont="1" applyFill="1" applyBorder="1"/>
    <xf numFmtId="9" fontId="17" fillId="7" borderId="8" xfId="10" applyFont="1" applyFill="1" applyBorder="1"/>
    <xf numFmtId="166" fontId="5" fillId="0" borderId="15" xfId="1" applyNumberFormat="1" applyFont="1" applyFill="1" applyBorder="1" applyAlignment="1">
      <alignment horizontal="center"/>
    </xf>
    <xf numFmtId="166" fontId="5" fillId="0" borderId="22" xfId="1" applyNumberFormat="1" applyFont="1" applyFill="1" applyBorder="1" applyAlignment="1">
      <alignment horizontal="center"/>
    </xf>
    <xf numFmtId="168" fontId="5" fillId="0" borderId="17" xfId="2" applyNumberFormat="1" applyFont="1" applyBorder="1" applyAlignment="1"/>
    <xf numFmtId="0" fontId="26" fillId="7" borderId="16" xfId="0" applyFont="1" applyFill="1" applyBorder="1" applyAlignment="1">
      <alignment horizontal="left" vertical="center"/>
    </xf>
    <xf numFmtId="37" fontId="9" fillId="7" borderId="16" xfId="3" applyNumberFormat="1" applyFont="1" applyFill="1" applyBorder="1" applyAlignment="1">
      <alignment horizontal="center" vertical="center"/>
    </xf>
    <xf numFmtId="166" fontId="5" fillId="7" borderId="16" xfId="1" applyNumberFormat="1" applyFont="1" applyFill="1" applyBorder="1" applyAlignment="1">
      <alignment horizontal="center" vertical="center"/>
    </xf>
    <xf numFmtId="166" fontId="5" fillId="7" borderId="23" xfId="1" applyNumberFormat="1" applyFont="1" applyFill="1" applyBorder="1" applyAlignment="1">
      <alignment horizontal="center" vertical="center"/>
    </xf>
    <xf numFmtId="168" fontId="9" fillId="7" borderId="24" xfId="2" applyNumberFormat="1" applyFont="1" applyFill="1" applyBorder="1"/>
    <xf numFmtId="0" fontId="16" fillId="0" borderId="25" xfId="0" applyNumberFormat="1" applyFont="1" applyBorder="1" applyAlignment="1">
      <alignment horizontal="center" vertical="center" wrapText="1"/>
    </xf>
    <xf numFmtId="0" fontId="16" fillId="7" borderId="3" xfId="0" applyNumberFormat="1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/>
    </xf>
    <xf numFmtId="168" fontId="9" fillId="2" borderId="26" xfId="2" applyNumberFormat="1" applyFont="1" applyFill="1" applyBorder="1"/>
    <xf numFmtId="168" fontId="9" fillId="2" borderId="27" xfId="2" applyNumberFormat="1" applyFont="1" applyFill="1" applyBorder="1"/>
    <xf numFmtId="168" fontId="9" fillId="7" borderId="16" xfId="2" applyNumberFormat="1" applyFont="1" applyFill="1" applyBorder="1"/>
    <xf numFmtId="0" fontId="9" fillId="7" borderId="0" xfId="0" applyFont="1" applyFill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left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37" fontId="9" fillId="0" borderId="16" xfId="3" applyNumberFormat="1" applyFont="1" applyFill="1" applyBorder="1" applyAlignment="1">
      <alignment horizontal="center" vertical="center"/>
    </xf>
    <xf numFmtId="166" fontId="5" fillId="0" borderId="16" xfId="1" applyNumberFormat="1" applyFont="1" applyFill="1" applyBorder="1" applyAlignment="1">
      <alignment horizontal="center" vertical="center"/>
    </xf>
    <xf numFmtId="166" fontId="5" fillId="0" borderId="23" xfId="1" applyNumberFormat="1" applyFont="1" applyFill="1" applyBorder="1" applyAlignment="1">
      <alignment horizontal="center" vertical="center"/>
    </xf>
    <xf numFmtId="168" fontId="9" fillId="0" borderId="24" xfId="2" applyNumberFormat="1" applyFont="1" applyFill="1" applyBorder="1"/>
    <xf numFmtId="168" fontId="5" fillId="0" borderId="16" xfId="2" applyNumberFormat="1" applyFont="1" applyFill="1" applyBorder="1"/>
    <xf numFmtId="0" fontId="9" fillId="0" borderId="0" xfId="0" applyFont="1" applyFill="1" applyAlignment="1">
      <alignment horizontal="center" vertical="center"/>
    </xf>
    <xf numFmtId="168" fontId="27" fillId="0" borderId="17" xfId="2" applyNumberFormat="1" applyFont="1" applyBorder="1" applyAlignment="1"/>
    <xf numFmtId="168" fontId="9" fillId="4" borderId="27" xfId="2" applyNumberFormat="1" applyFont="1" applyFill="1" applyBorder="1"/>
    <xf numFmtId="9" fontId="5" fillId="0" borderId="0" xfId="10" applyFont="1"/>
    <xf numFmtId="0" fontId="9" fillId="0" borderId="0" xfId="0" applyFont="1" applyFill="1" applyBorder="1" applyAlignment="1">
      <alignment horizontal="center"/>
    </xf>
    <xf numFmtId="0" fontId="25" fillId="0" borderId="0" xfId="0" applyFont="1" applyFill="1" applyBorder="1"/>
    <xf numFmtId="43" fontId="25" fillId="0" borderId="0" xfId="2" applyFont="1" applyFill="1" applyBorder="1"/>
    <xf numFmtId="167" fontId="25" fillId="0" borderId="0" xfId="2" applyNumberFormat="1" applyFont="1" applyFill="1" applyBorder="1"/>
    <xf numFmtId="9" fontId="17" fillId="0" borderId="0" xfId="10" applyFont="1" applyFill="1" applyBorder="1"/>
    <xf numFmtId="0" fontId="4" fillId="0" borderId="0" xfId="9"/>
    <xf numFmtId="0" fontId="5" fillId="5" borderId="0" xfId="9" applyFont="1" applyFill="1"/>
    <xf numFmtId="0" fontId="21" fillId="5" borderId="0" xfId="2" applyNumberFormat="1" applyFont="1" applyFill="1" applyAlignment="1"/>
    <xf numFmtId="43" fontId="5" fillId="5" borderId="0" xfId="2" applyFont="1" applyFill="1"/>
    <xf numFmtId="0" fontId="5" fillId="5" borderId="0" xfId="9" applyFont="1" applyFill="1" applyBorder="1" applyAlignment="1">
      <alignment horizontal="center"/>
    </xf>
    <xf numFmtId="0" fontId="5" fillId="5" borderId="0" xfId="2" applyNumberFormat="1" applyFont="1" applyFill="1" applyAlignment="1"/>
    <xf numFmtId="0" fontId="22" fillId="5" borderId="0" xfId="9" applyFont="1" applyFill="1" applyBorder="1" applyAlignment="1">
      <alignment horizontal="center"/>
    </xf>
    <xf numFmtId="43" fontId="25" fillId="7" borderId="7" xfId="2" applyFont="1" applyFill="1" applyBorder="1" applyAlignment="1"/>
    <xf numFmtId="43" fontId="25" fillId="7" borderId="7" xfId="2" applyFont="1" applyFill="1" applyBorder="1" applyAlignment="1">
      <alignment horizontal="center"/>
    </xf>
    <xf numFmtId="43" fontId="25" fillId="5" borderId="0" xfId="2" applyFont="1" applyFill="1" applyBorder="1"/>
    <xf numFmtId="9" fontId="17" fillId="5" borderId="0" xfId="10" applyFont="1" applyFill="1" applyBorder="1"/>
    <xf numFmtId="43" fontId="9" fillId="5" borderId="0" xfId="2" applyFont="1" applyFill="1" applyBorder="1"/>
    <xf numFmtId="168" fontId="5" fillId="5" borderId="0" xfId="9" applyNumberFormat="1" applyFont="1" applyFill="1" applyBorder="1" applyAlignment="1">
      <alignment horizontal="center"/>
    </xf>
    <xf numFmtId="0" fontId="5" fillId="5" borderId="4" xfId="2" applyNumberFormat="1" applyFont="1" applyFill="1" applyBorder="1"/>
    <xf numFmtId="43" fontId="5" fillId="5" borderId="4" xfId="2" applyFont="1" applyFill="1" applyBorder="1"/>
    <xf numFmtId="0" fontId="5" fillId="5" borderId="4" xfId="9" applyFont="1" applyFill="1" applyBorder="1" applyAlignment="1">
      <alignment horizontal="center"/>
    </xf>
    <xf numFmtId="168" fontId="5" fillId="5" borderId="4" xfId="9" applyNumberFormat="1" applyFont="1" applyFill="1" applyBorder="1" applyAlignment="1">
      <alignment horizontal="center"/>
    </xf>
    <xf numFmtId="43" fontId="9" fillId="5" borderId="4" xfId="2" applyFont="1" applyFill="1" applyBorder="1"/>
    <xf numFmtId="168" fontId="9" fillId="0" borderId="4" xfId="2" applyNumberFormat="1" applyFont="1" applyFill="1" applyBorder="1"/>
    <xf numFmtId="168" fontId="5" fillId="0" borderId="0" xfId="2" applyNumberFormat="1" applyFont="1" applyFill="1" applyBorder="1"/>
    <xf numFmtId="168" fontId="5" fillId="0" borderId="0" xfId="2" applyNumberFormat="1" applyFont="1" applyFill="1" applyBorder="1" applyAlignment="1"/>
    <xf numFmtId="168" fontId="9" fillId="2" borderId="2" xfId="2" applyNumberFormat="1" applyFont="1" applyFill="1" applyBorder="1"/>
    <xf numFmtId="168" fontId="9" fillId="2" borderId="4" xfId="2" applyNumberFormat="1" applyFont="1" applyFill="1" applyBorder="1"/>
    <xf numFmtId="168" fontId="9" fillId="4" borderId="4" xfId="2" applyNumberFormat="1" applyFont="1" applyFill="1" applyBorder="1"/>
    <xf numFmtId="168" fontId="5" fillId="0" borderId="25" xfId="2" applyNumberFormat="1" applyFont="1" applyBorder="1"/>
    <xf numFmtId="168" fontId="9" fillId="2" borderId="28" xfId="0" applyNumberFormat="1" applyFont="1" applyFill="1" applyBorder="1"/>
    <xf numFmtId="168" fontId="9" fillId="7" borderId="29" xfId="2" applyNumberFormat="1" applyFont="1" applyFill="1" applyBorder="1"/>
    <xf numFmtId="168" fontId="5" fillId="0" borderId="30" xfId="2" applyNumberFormat="1" applyFont="1" applyBorder="1"/>
    <xf numFmtId="0" fontId="7" fillId="0" borderId="31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168" fontId="5" fillId="0" borderId="0" xfId="2" applyNumberFormat="1" applyFont="1" applyFill="1" applyBorder="1" applyAlignment="1">
      <alignment horizontal="center" vertical="center"/>
    </xf>
    <xf numFmtId="168" fontId="9" fillId="0" borderId="0" xfId="2" applyNumberFormat="1" applyFont="1" applyFill="1" applyBorder="1"/>
    <xf numFmtId="168" fontId="9" fillId="0" borderId="0" xfId="0" applyNumberFormat="1" applyFont="1" applyFill="1" applyBorder="1"/>
    <xf numFmtId="9" fontId="5" fillId="0" borderId="0" xfId="10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167" fontId="5" fillId="0" borderId="0" xfId="0" applyNumberFormat="1" applyFont="1" applyFill="1" applyBorder="1" applyAlignment="1">
      <alignment horizontal="center" vertical="center"/>
    </xf>
    <xf numFmtId="0" fontId="3" fillId="0" borderId="4" xfId="6" applyFill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/>
    </xf>
    <xf numFmtId="0" fontId="16" fillId="0" borderId="25" xfId="0" applyNumberFormat="1" applyFont="1" applyBorder="1" applyAlignment="1">
      <alignment horizontal="center" wrapText="1"/>
    </xf>
    <xf numFmtId="37" fontId="5" fillId="0" borderId="15" xfId="4" applyNumberFormat="1" applyFont="1" applyBorder="1" applyAlignment="1">
      <alignment horizontal="center" wrapText="1"/>
    </xf>
    <xf numFmtId="0" fontId="16" fillId="0" borderId="25" xfId="0" applyNumberFormat="1" applyFont="1" applyBorder="1" applyAlignment="1">
      <alignment horizontal="center" vertical="top" wrapText="1"/>
    </xf>
    <xf numFmtId="168" fontId="9" fillId="7" borderId="4" xfId="2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168" fontId="9" fillId="7" borderId="32" xfId="2" applyNumberFormat="1" applyFont="1" applyFill="1" applyBorder="1"/>
    <xf numFmtId="168" fontId="9" fillId="0" borderId="33" xfId="2" applyNumberFormat="1" applyFont="1" applyFill="1" applyBorder="1" applyAlignment="1"/>
    <xf numFmtId="167" fontId="3" fillId="0" borderId="29" xfId="6" applyNumberFormat="1" applyBorder="1" applyAlignment="1" applyProtection="1">
      <alignment horizontal="center" vertical="center"/>
    </xf>
    <xf numFmtId="168" fontId="5" fillId="0" borderId="30" xfId="2" applyNumberFormat="1" applyFont="1" applyBorder="1" applyAlignment="1"/>
    <xf numFmtId="168" fontId="9" fillId="2" borderId="34" xfId="2" applyNumberFormat="1" applyFont="1" applyFill="1" applyBorder="1"/>
    <xf numFmtId="168" fontId="9" fillId="2" borderId="29" xfId="2" applyNumberFormat="1" applyFont="1" applyFill="1" applyBorder="1"/>
    <xf numFmtId="168" fontId="9" fillId="4" borderId="29" xfId="2" applyNumberFormat="1" applyFont="1" applyFill="1" applyBorder="1"/>
    <xf numFmtId="168" fontId="9" fillId="2" borderId="35" xfId="0" applyNumberFormat="1" applyFont="1" applyFill="1" applyBorder="1"/>
    <xf numFmtId="166" fontId="22" fillId="0" borderId="4" xfId="1" applyNumberFormat="1" applyFont="1" applyFill="1" applyBorder="1" applyAlignment="1">
      <alignment horizontal="center" vertical="center"/>
    </xf>
    <xf numFmtId="166" fontId="22" fillId="7" borderId="4" xfId="1" applyNumberFormat="1" applyFont="1" applyFill="1" applyBorder="1" applyAlignment="1">
      <alignment horizontal="center" vertical="center"/>
    </xf>
    <xf numFmtId="164" fontId="22" fillId="0" borderId="0" xfId="1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168" fontId="27" fillId="0" borderId="15" xfId="2" applyNumberFormat="1" applyFont="1" applyBorder="1" applyAlignment="1"/>
    <xf numFmtId="167" fontId="9" fillId="0" borderId="3" xfId="0" applyNumberFormat="1" applyFont="1" applyBorder="1" applyAlignment="1">
      <alignment horizontal="center" vertical="center"/>
    </xf>
    <xf numFmtId="168" fontId="9" fillId="0" borderId="3" xfId="2" applyNumberFormat="1" applyFont="1" applyFill="1" applyBorder="1"/>
    <xf numFmtId="168" fontId="9" fillId="7" borderId="3" xfId="2" applyNumberFormat="1" applyFont="1" applyFill="1" applyBorder="1"/>
    <xf numFmtId="168" fontId="5" fillId="0" borderId="25" xfId="2" applyNumberFormat="1" applyFont="1" applyBorder="1" applyAlignment="1"/>
    <xf numFmtId="0" fontId="9" fillId="7" borderId="0" xfId="0" applyFont="1" applyFill="1" applyBorder="1" applyAlignment="1">
      <alignment horizontal="center" vertical="center"/>
    </xf>
    <xf numFmtId="43" fontId="5" fillId="0" borderId="30" xfId="1" applyFont="1" applyBorder="1" applyAlignment="1"/>
    <xf numFmtId="168" fontId="9" fillId="2" borderId="36" xfId="0" applyNumberFormat="1" applyFont="1" applyFill="1" applyBorder="1"/>
    <xf numFmtId="168" fontId="9" fillId="2" borderId="16" xfId="0" applyNumberFormat="1" applyFont="1" applyFill="1" applyBorder="1"/>
    <xf numFmtId="168" fontId="9" fillId="4" borderId="16" xfId="0" applyNumberFormat="1" applyFont="1" applyFill="1" applyBorder="1"/>
    <xf numFmtId="167" fontId="5" fillId="3" borderId="7" xfId="0" applyNumberFormat="1" applyFont="1" applyFill="1" applyBorder="1" applyAlignment="1">
      <alignment wrapText="1"/>
    </xf>
    <xf numFmtId="167" fontId="5" fillId="3" borderId="0" xfId="0" applyNumberFormat="1" applyFont="1" applyFill="1" applyBorder="1" applyAlignment="1">
      <alignment wrapText="1"/>
    </xf>
    <xf numFmtId="0" fontId="9" fillId="0" borderId="37" xfId="0" applyFont="1" applyFill="1" applyBorder="1" applyAlignment="1">
      <alignment horizontal="center" vertical="center"/>
    </xf>
    <xf numFmtId="167" fontId="5" fillId="0" borderId="22" xfId="0" applyNumberFormat="1" applyFont="1" applyBorder="1" applyAlignment="1">
      <alignment horizontal="center" vertical="center"/>
    </xf>
    <xf numFmtId="167" fontId="9" fillId="0" borderId="38" xfId="0" applyNumberFormat="1" applyFont="1" applyBorder="1" applyAlignment="1">
      <alignment horizontal="center" vertical="center"/>
    </xf>
    <xf numFmtId="168" fontId="9" fillId="0" borderId="38" xfId="2" applyNumberFormat="1" applyFont="1" applyFill="1" applyBorder="1" applyAlignment="1">
      <alignment horizontal="center"/>
    </xf>
    <xf numFmtId="168" fontId="9" fillId="0" borderId="38" xfId="2" applyNumberFormat="1" applyFont="1" applyFill="1" applyBorder="1"/>
    <xf numFmtId="168" fontId="9" fillId="7" borderId="38" xfId="2" applyNumberFormat="1" applyFont="1" applyFill="1" applyBorder="1"/>
    <xf numFmtId="168" fontId="5" fillId="0" borderId="39" xfId="2" applyNumberFormat="1" applyFont="1" applyBorder="1"/>
    <xf numFmtId="168" fontId="5" fillId="0" borderId="39" xfId="2" applyNumberFormat="1" applyFont="1" applyBorder="1" applyAlignment="1">
      <alignment horizontal="right"/>
    </xf>
    <xf numFmtId="168" fontId="5" fillId="0" borderId="39" xfId="2" applyNumberFormat="1" applyFont="1" applyBorder="1" applyAlignment="1">
      <alignment horizontal="right" vertical="center"/>
    </xf>
    <xf numFmtId="168" fontId="9" fillId="2" borderId="40" xfId="2" applyNumberFormat="1" applyFont="1" applyFill="1" applyBorder="1"/>
    <xf numFmtId="168" fontId="9" fillId="2" borderId="38" xfId="2" applyNumberFormat="1" applyFont="1" applyFill="1" applyBorder="1"/>
    <xf numFmtId="168" fontId="9" fillId="4" borderId="38" xfId="2" applyNumberFormat="1" applyFont="1" applyFill="1" applyBorder="1"/>
    <xf numFmtId="168" fontId="9" fillId="2" borderId="41" xfId="0" applyNumberFormat="1" applyFont="1" applyFill="1" applyBorder="1"/>
    <xf numFmtId="0" fontId="9" fillId="0" borderId="38" xfId="0" applyFont="1" applyFill="1" applyBorder="1" applyAlignment="1">
      <alignment horizontal="center" vertical="center" wrapText="1"/>
    </xf>
    <xf numFmtId="168" fontId="9" fillId="0" borderId="3" xfId="2" applyNumberFormat="1" applyFont="1" applyFill="1" applyBorder="1" applyAlignment="1"/>
    <xf numFmtId="168" fontId="9" fillId="2" borderId="1" xfId="2" applyNumberFormat="1" applyFont="1" applyFill="1" applyBorder="1"/>
    <xf numFmtId="168" fontId="9" fillId="2" borderId="3" xfId="2" applyNumberFormat="1" applyFont="1" applyFill="1" applyBorder="1"/>
    <xf numFmtId="168" fontId="9" fillId="4" borderId="3" xfId="2" applyNumberFormat="1" applyFont="1" applyFill="1" applyBorder="1"/>
    <xf numFmtId="168" fontId="9" fillId="2" borderId="5" xfId="0" applyNumberFormat="1" applyFont="1" applyFill="1" applyBorder="1"/>
    <xf numFmtId="167" fontId="9" fillId="0" borderId="42" xfId="0" applyNumberFormat="1" applyFont="1" applyBorder="1" applyAlignment="1">
      <alignment horizontal="center" vertical="center"/>
    </xf>
    <xf numFmtId="168" fontId="9" fillId="0" borderId="42" xfId="2" applyNumberFormat="1" applyFont="1" applyFill="1" applyBorder="1" applyAlignment="1"/>
    <xf numFmtId="168" fontId="5" fillId="0" borderId="43" xfId="2" applyNumberFormat="1" applyFont="1" applyBorder="1"/>
    <xf numFmtId="168" fontId="5" fillId="0" borderId="43" xfId="2" applyNumberFormat="1" applyFont="1" applyBorder="1" applyAlignment="1"/>
    <xf numFmtId="168" fontId="9" fillId="2" borderId="44" xfId="2" applyNumberFormat="1" applyFont="1" applyFill="1" applyBorder="1"/>
    <xf numFmtId="168" fontId="9" fillId="2" borderId="42" xfId="2" applyNumberFormat="1" applyFont="1" applyFill="1" applyBorder="1"/>
    <xf numFmtId="168" fontId="9" fillId="4" borderId="42" xfId="2" applyNumberFormat="1" applyFont="1" applyFill="1" applyBorder="1"/>
    <xf numFmtId="168" fontId="9" fillId="2" borderId="45" xfId="0" applyNumberFormat="1" applyFont="1" applyFill="1" applyBorder="1"/>
    <xf numFmtId="168" fontId="5" fillId="0" borderId="39" xfId="2" applyNumberFormat="1" applyFont="1" applyBorder="1" applyAlignment="1">
      <alignment horizontal="center" vertical="center" wrapText="1"/>
    </xf>
    <xf numFmtId="168" fontId="5" fillId="0" borderId="0" xfId="2" applyNumberFormat="1" applyFont="1" applyBorder="1"/>
    <xf numFmtId="168" fontId="5" fillId="0" borderId="46" xfId="2" applyNumberFormat="1" applyFont="1" applyBorder="1"/>
    <xf numFmtId="37" fontId="5" fillId="0" borderId="15" xfId="3" applyNumberFormat="1" applyFont="1" applyBorder="1" applyAlignment="1">
      <alignment horizontal="center"/>
    </xf>
    <xf numFmtId="168" fontId="5" fillId="0" borderId="15" xfId="2" applyNumberFormat="1" applyFont="1" applyBorder="1" applyAlignment="1"/>
    <xf numFmtId="168" fontId="9" fillId="0" borderId="4" xfId="2" applyNumberFormat="1" applyFont="1" applyFill="1" applyBorder="1" applyAlignment="1"/>
    <xf numFmtId="168" fontId="5" fillId="0" borderId="0" xfId="2" applyNumberFormat="1" applyFont="1" applyBorder="1" applyAlignment="1"/>
    <xf numFmtId="43" fontId="5" fillId="0" borderId="0" xfId="1" applyFont="1" applyBorder="1" applyAlignment="1"/>
    <xf numFmtId="168" fontId="9" fillId="2" borderId="2" xfId="0" applyNumberFormat="1" applyFont="1" applyFill="1" applyBorder="1"/>
    <xf numFmtId="168" fontId="9" fillId="2" borderId="4" xfId="0" applyNumberFormat="1" applyFont="1" applyFill="1" applyBorder="1"/>
    <xf numFmtId="168" fontId="9" fillId="4" borderId="4" xfId="0" applyNumberFormat="1" applyFont="1" applyFill="1" applyBorder="1"/>
    <xf numFmtId="168" fontId="5" fillId="0" borderId="39" xfId="2" applyNumberFormat="1" applyFont="1" applyBorder="1" applyAlignment="1">
      <alignment vertical="center" wrapText="1"/>
    </xf>
    <xf numFmtId="167" fontId="9" fillId="0" borderId="27" xfId="0" applyNumberFormat="1" applyFont="1" applyBorder="1" applyAlignment="1">
      <alignment horizontal="center" vertical="center"/>
    </xf>
    <xf numFmtId="168" fontId="9" fillId="0" borderId="27" xfId="2" applyNumberFormat="1" applyFont="1" applyFill="1" applyBorder="1"/>
    <xf numFmtId="168" fontId="9" fillId="7" borderId="27" xfId="2" applyNumberFormat="1" applyFont="1" applyFill="1" applyBorder="1"/>
    <xf numFmtId="168" fontId="5" fillId="0" borderId="46" xfId="2" applyNumberFormat="1" applyFont="1" applyBorder="1" applyAlignment="1"/>
    <xf numFmtId="168" fontId="9" fillId="0" borderId="16" xfId="2" applyNumberFormat="1" applyFont="1" applyFill="1" applyBorder="1"/>
    <xf numFmtId="168" fontId="5" fillId="0" borderId="15" xfId="2" applyNumberFormat="1" applyFont="1" applyFill="1" applyBorder="1"/>
    <xf numFmtId="168" fontId="5" fillId="0" borderId="15" xfId="2" applyNumberFormat="1" applyFont="1" applyFill="1" applyBorder="1" applyAlignment="1"/>
    <xf numFmtId="167" fontId="3" fillId="0" borderId="33" xfId="6" applyNumberFormat="1" applyBorder="1" applyAlignment="1" applyProtection="1">
      <alignment horizontal="center" vertical="center"/>
    </xf>
    <xf numFmtId="168" fontId="9" fillId="7" borderId="33" xfId="2" applyNumberFormat="1" applyFont="1" applyFill="1" applyBorder="1"/>
    <xf numFmtId="168" fontId="5" fillId="0" borderId="11" xfId="2" applyNumberFormat="1" applyFont="1" applyBorder="1"/>
    <xf numFmtId="168" fontId="5" fillId="0" borderId="11" xfId="2" applyNumberFormat="1" applyFont="1" applyBorder="1" applyAlignment="1"/>
    <xf numFmtId="168" fontId="9" fillId="0" borderId="16" xfId="2" applyNumberFormat="1" applyFont="1" applyFill="1" applyBorder="1" applyAlignment="1"/>
    <xf numFmtId="0" fontId="9" fillId="0" borderId="15" xfId="0" applyFont="1" applyBorder="1" applyAlignment="1">
      <alignment horizontal="left" vertical="center"/>
    </xf>
    <xf numFmtId="0" fontId="9" fillId="0" borderId="15" xfId="0" quotePrefix="1" applyFont="1" applyBorder="1" applyAlignment="1">
      <alignment horizontal="center" vertical="center"/>
    </xf>
    <xf numFmtId="168" fontId="5" fillId="0" borderId="39" xfId="2" applyNumberFormat="1" applyFont="1" applyBorder="1" applyAlignment="1">
      <alignment vertical="center"/>
    </xf>
    <xf numFmtId="168" fontId="5" fillId="0" borderId="47" xfId="2" applyNumberFormat="1" applyFont="1" applyBorder="1" applyAlignment="1"/>
    <xf numFmtId="0" fontId="5" fillId="0" borderId="15" xfId="0" quotePrefix="1" applyFont="1" applyBorder="1" applyAlignment="1">
      <alignment horizontal="center" vertical="top" wrapText="1"/>
    </xf>
    <xf numFmtId="168" fontId="27" fillId="0" borderId="15" xfId="2" applyNumberFormat="1" applyFont="1" applyBorder="1" applyAlignment="1">
      <alignment horizontal="right"/>
    </xf>
    <xf numFmtId="168" fontId="27" fillId="0" borderId="17" xfId="2" applyNumberFormat="1" applyFont="1" applyBorder="1" applyAlignment="1">
      <alignment horizontal="right"/>
    </xf>
    <xf numFmtId="168" fontId="5" fillId="0" borderId="48" xfId="2" applyNumberFormat="1" applyFont="1" applyBorder="1" applyAlignment="1"/>
    <xf numFmtId="0" fontId="28" fillId="0" borderId="0" xfId="14" applyFont="1" applyAlignment="1">
      <alignment horizontal="center"/>
    </xf>
    <xf numFmtId="173" fontId="28" fillId="0" borderId="0" xfId="15" applyNumberFormat="1" applyFont="1" applyAlignment="1">
      <alignment horizontal="center"/>
    </xf>
    <xf numFmtId="0" fontId="28" fillId="0" borderId="0" xfId="14" applyFont="1"/>
    <xf numFmtId="0" fontId="29" fillId="0" borderId="0" xfId="14" applyFont="1"/>
    <xf numFmtId="0" fontId="29" fillId="0" borderId="25" xfId="14" applyFont="1" applyBorder="1" applyAlignment="1">
      <alignment horizontal="center"/>
    </xf>
    <xf numFmtId="0" fontId="29" fillId="0" borderId="15" xfId="14" applyFont="1" applyBorder="1" applyAlignment="1">
      <alignment horizontal="center"/>
    </xf>
    <xf numFmtId="0" fontId="29" fillId="0" borderId="0" xfId="14" applyFont="1" applyBorder="1" applyAlignment="1">
      <alignment horizontal="center"/>
    </xf>
    <xf numFmtId="0" fontId="29" fillId="0" borderId="54" xfId="14" applyFont="1" applyBorder="1" applyAlignment="1">
      <alignment horizontal="center"/>
    </xf>
    <xf numFmtId="173" fontId="29" fillId="0" borderId="0" xfId="15" applyNumberFormat="1" applyFont="1" applyBorder="1" applyAlignment="1">
      <alignment horizontal="center"/>
    </xf>
    <xf numFmtId="173" fontId="29" fillId="0" borderId="22" xfId="15" applyNumberFormat="1" applyFont="1" applyBorder="1" applyAlignment="1">
      <alignment horizontal="center"/>
    </xf>
    <xf numFmtId="0" fontId="25" fillId="0" borderId="15" xfId="14" applyFont="1" applyBorder="1" applyAlignment="1">
      <alignment horizontal="left"/>
    </xf>
    <xf numFmtId="0" fontId="29" fillId="0" borderId="15" xfId="14" applyFont="1" applyBorder="1"/>
    <xf numFmtId="0" fontId="29" fillId="0" borderId="25" xfId="14" applyFont="1" applyBorder="1" applyAlignment="1">
      <alignment horizontal="center" vertical="top"/>
    </xf>
    <xf numFmtId="0" fontId="29" fillId="0" borderId="15" xfId="14" applyFont="1" applyBorder="1" applyAlignment="1">
      <alignment wrapText="1"/>
    </xf>
    <xf numFmtId="0" fontId="29" fillId="0" borderId="15" xfId="14" applyFont="1" applyBorder="1" applyAlignment="1">
      <alignment horizontal="left"/>
    </xf>
    <xf numFmtId="0" fontId="29" fillId="0" borderId="15" xfId="14" applyFont="1" applyBorder="1" applyAlignment="1">
      <alignment horizontal="left" wrapText="1"/>
    </xf>
    <xf numFmtId="0" fontId="29" fillId="0" borderId="25" xfId="14" applyFont="1" applyBorder="1" applyAlignment="1">
      <alignment horizontal="center" vertical="center"/>
    </xf>
    <xf numFmtId="0" fontId="29" fillId="0" borderId="0" xfId="14" applyFont="1" applyBorder="1" applyAlignment="1">
      <alignment horizontal="center" vertical="center"/>
    </xf>
    <xf numFmtId="0" fontId="29" fillId="0" borderId="54" xfId="14" applyFont="1" applyBorder="1" applyAlignment="1">
      <alignment horizontal="center" vertical="center"/>
    </xf>
    <xf numFmtId="173" fontId="29" fillId="0" borderId="0" xfId="15" applyNumberFormat="1" applyFont="1" applyBorder="1" applyAlignment="1">
      <alignment horizontal="center" vertical="center"/>
    </xf>
    <xf numFmtId="173" fontId="29" fillId="0" borderId="22" xfId="15" applyNumberFormat="1" applyFont="1" applyBorder="1" applyAlignment="1">
      <alignment horizontal="center" vertical="center"/>
    </xf>
    <xf numFmtId="0" fontId="30" fillId="0" borderId="15" xfId="14" applyFont="1" applyBorder="1" applyAlignment="1">
      <alignment horizontal="left"/>
    </xf>
    <xf numFmtId="0" fontId="30" fillId="0" borderId="15" xfId="14" applyFont="1" applyBorder="1" applyAlignment="1">
      <alignment horizontal="left" vertical="center" wrapText="1"/>
    </xf>
    <xf numFmtId="0" fontId="30" fillId="0" borderId="25" xfId="14" applyFont="1" applyBorder="1" applyAlignment="1">
      <alignment horizontal="center" vertical="center"/>
    </xf>
    <xf numFmtId="0" fontId="30" fillId="0" borderId="0" xfId="14" applyFont="1" applyBorder="1" applyAlignment="1">
      <alignment horizontal="center" vertical="center"/>
    </xf>
    <xf numFmtId="0" fontId="30" fillId="0" borderId="54" xfId="14" applyFont="1" applyBorder="1" applyAlignment="1">
      <alignment horizontal="center" vertical="center"/>
    </xf>
    <xf numFmtId="173" fontId="30" fillId="0" borderId="0" xfId="15" applyNumberFormat="1" applyFont="1" applyBorder="1" applyAlignment="1">
      <alignment horizontal="center" vertical="center"/>
    </xf>
    <xf numFmtId="173" fontId="30" fillId="0" borderId="22" xfId="15" applyNumberFormat="1" applyFont="1" applyBorder="1" applyAlignment="1">
      <alignment horizontal="center"/>
    </xf>
    <xf numFmtId="0" fontId="29" fillId="0" borderId="15" xfId="14" applyFont="1" applyBorder="1" applyAlignment="1">
      <alignment vertical="top"/>
    </xf>
    <xf numFmtId="0" fontId="30" fillId="0" borderId="15" xfId="14" applyFont="1" applyBorder="1" applyAlignment="1">
      <alignment wrapText="1"/>
    </xf>
    <xf numFmtId="0" fontId="27" fillId="0" borderId="54" xfId="14" applyFont="1" applyBorder="1" applyAlignment="1">
      <alignment horizontal="center"/>
    </xf>
    <xf numFmtId="0" fontId="27" fillId="0" borderId="25" xfId="14" applyFont="1" applyBorder="1" applyAlignment="1">
      <alignment horizontal="center"/>
    </xf>
    <xf numFmtId="0" fontId="27" fillId="0" borderId="15" xfId="14" applyFont="1" applyBorder="1" applyAlignment="1">
      <alignment horizontal="left"/>
    </xf>
    <xf numFmtId="0" fontId="27" fillId="0" borderId="0" xfId="14" applyFont="1" applyBorder="1" applyAlignment="1">
      <alignment horizontal="center"/>
    </xf>
    <xf numFmtId="0" fontId="27" fillId="0" borderId="0" xfId="14" applyFont="1"/>
    <xf numFmtId="173" fontId="5" fillId="0" borderId="0" xfId="15" applyNumberFormat="1" applyFont="1" applyBorder="1" applyAlignment="1">
      <alignment horizontal="center"/>
    </xf>
    <xf numFmtId="173" fontId="5" fillId="0" borderId="22" xfId="15" applyNumberFormat="1" applyFont="1" applyBorder="1" applyAlignment="1">
      <alignment horizontal="center"/>
    </xf>
    <xf numFmtId="0" fontId="29" fillId="5" borderId="4" xfId="14" applyFont="1" applyFill="1" applyBorder="1" applyAlignment="1">
      <alignment horizontal="center"/>
    </xf>
    <xf numFmtId="0" fontId="29" fillId="5" borderId="53" xfId="14" applyFont="1" applyFill="1" applyBorder="1" applyAlignment="1">
      <alignment horizontal="center"/>
    </xf>
    <xf numFmtId="173" fontId="29" fillId="5" borderId="4" xfId="15" applyNumberFormat="1" applyFont="1" applyFill="1" applyBorder="1" applyAlignment="1">
      <alignment horizontal="center"/>
    </xf>
    <xf numFmtId="173" fontId="29" fillId="5" borderId="23" xfId="15" applyNumberFormat="1" applyFont="1" applyFill="1" applyBorder="1" applyAlignment="1">
      <alignment horizontal="center"/>
    </xf>
    <xf numFmtId="0" fontId="29" fillId="5" borderId="3" xfId="14" applyFont="1" applyFill="1" applyBorder="1" applyAlignment="1">
      <alignment horizontal="center"/>
    </xf>
    <xf numFmtId="0" fontId="25" fillId="5" borderId="16" xfId="14" applyFont="1" applyFill="1" applyBorder="1" applyAlignment="1">
      <alignment horizontal="left"/>
    </xf>
    <xf numFmtId="168" fontId="9" fillId="9" borderId="3" xfId="2" applyNumberFormat="1" applyFont="1" applyFill="1" applyBorder="1" applyAlignment="1">
      <alignment horizontal="center" vertical="center" wrapText="1"/>
    </xf>
    <xf numFmtId="168" fontId="9" fillId="9" borderId="4" xfId="2" applyNumberFormat="1" applyFont="1" applyFill="1" applyBorder="1" applyAlignment="1">
      <alignment horizontal="center" vertical="center" wrapText="1"/>
    </xf>
    <xf numFmtId="168" fontId="9" fillId="9" borderId="23" xfId="2" applyNumberFormat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43" fontId="23" fillId="0" borderId="52" xfId="2" applyFont="1" applyBorder="1" applyAlignment="1">
      <alignment horizontal="center" vertical="center" wrapText="1"/>
    </xf>
    <xf numFmtId="43" fontId="23" fillId="0" borderId="49" xfId="2" applyFont="1" applyBorder="1" applyAlignment="1">
      <alignment horizontal="center" vertical="center" wrapText="1"/>
    </xf>
    <xf numFmtId="1" fontId="9" fillId="0" borderId="3" xfId="2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2" xfId="0" applyNumberFormat="1" applyFont="1" applyBorder="1" applyAlignment="1">
      <alignment horizontal="center" vertical="center" wrapText="1"/>
    </xf>
    <xf numFmtId="0" fontId="9" fillId="0" borderId="49" xfId="0" applyNumberFormat="1" applyFont="1" applyBorder="1" applyAlignment="1">
      <alignment horizontal="center" vertical="center" wrapText="1"/>
    </xf>
    <xf numFmtId="37" fontId="9" fillId="0" borderId="16" xfId="3" applyNumberFormat="1" applyFont="1" applyBorder="1" applyAlignment="1">
      <alignment horizontal="center" vertical="center"/>
    </xf>
    <xf numFmtId="168" fontId="9" fillId="8" borderId="3" xfId="2" applyNumberFormat="1" applyFont="1" applyFill="1" applyBorder="1" applyAlignment="1">
      <alignment horizontal="center" vertical="center" wrapText="1"/>
    </xf>
    <xf numFmtId="168" fontId="9" fillId="8" borderId="4" xfId="2" applyNumberFormat="1" applyFont="1" applyFill="1" applyBorder="1" applyAlignment="1">
      <alignment horizontal="center" vertical="center" wrapText="1"/>
    </xf>
    <xf numFmtId="168" fontId="9" fillId="8" borderId="23" xfId="2" applyNumberFormat="1" applyFont="1" applyFill="1" applyBorder="1" applyAlignment="1">
      <alignment horizontal="center" vertical="center" wrapText="1"/>
    </xf>
    <xf numFmtId="167" fontId="5" fillId="3" borderId="7" xfId="0" applyNumberFormat="1" applyFont="1" applyFill="1" applyBorder="1" applyAlignment="1">
      <alignment horizontal="left" vertical="top" wrapText="1"/>
    </xf>
    <xf numFmtId="167" fontId="5" fillId="3" borderId="0" xfId="0" applyNumberFormat="1" applyFont="1" applyFill="1" applyBorder="1" applyAlignment="1">
      <alignment horizontal="left" vertical="top" wrapText="1"/>
    </xf>
    <xf numFmtId="168" fontId="5" fillId="0" borderId="39" xfId="2" applyNumberFormat="1" applyFont="1" applyBorder="1" applyAlignment="1">
      <alignment horizontal="right" vertical="center"/>
    </xf>
  </cellXfs>
  <cellStyles count="18">
    <cellStyle name="Comma" xfId="1" builtinId="3"/>
    <cellStyle name="Comma 2" xfId="2"/>
    <cellStyle name="Comma 3 5" xfId="16"/>
    <cellStyle name="Currency" xfId="3" builtinId="4"/>
    <cellStyle name="Currency 2" xfId="4"/>
    <cellStyle name="Currency 3" xfId="5"/>
    <cellStyle name="Currency 4 4" xfId="15"/>
    <cellStyle name="Hyperlink" xfId="6" builtinId="8"/>
    <cellStyle name="Normal" xfId="0" builtinId="0"/>
    <cellStyle name="Normal 2" xfId="7"/>
    <cellStyle name="Normal 2 2" xfId="13"/>
    <cellStyle name="Normal 2 3" xfId="8"/>
    <cellStyle name="Normal 3 4" xfId="14"/>
    <cellStyle name="Normal 8" xfId="9"/>
    <cellStyle name="Percent" xfId="10" builtinId="5"/>
    <cellStyle name="Percent 2" xfId="11"/>
    <cellStyle name="Percent 3" xfId="12"/>
    <cellStyle name="Percent 4 3" xfId="17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\\192.168.5.252\kl-qs\KL%20QS%20On%20Going\SC%20Plot%203A\03.%20Cost%20Comparison\Subcon%20quo%20(Scan)\Anti-Termite\Absolute%20Pest%20Control\FW%20663u%20Bandar%20Sunsuria%20Ampar%20Tenang%20-%20Quotation%20Enquiry%20for%20Anti-Termite.msg" TargetMode="External"/><Relationship Id="rId2" Type="http://schemas.openxmlformats.org/officeDocument/2006/relationships/hyperlink" Target="file:///\\192.168.5.252\kl-qs\KL%20QS%20On%20Going\SC%20Plot%203A\03.%20Cost%20Comparison\Subcon%20quo%20(Scan)\Anti-Termite\Integrated%20Pest%20Solutions.pdf" TargetMode="External"/><Relationship Id="rId1" Type="http://schemas.openxmlformats.org/officeDocument/2006/relationships/hyperlink" Target="file:///\\192.168.5.252\kl-qs\KL%20QS%20On%20Going\SC%20Plot%203A\03.%20Cost%20Comparison\Subcon%20quo%20(Scan)\Anti-Termite\Omphalose%20Pest%20Services\FW%20663u%20Bandar%20Sunsuria%20Ampar%20Tenang%20-%20Quotation%20Enquiry%20for%20Anti-Termite.ms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5"/>
  <sheetViews>
    <sheetView view="pageBreakPreview" zoomScaleNormal="80" zoomScaleSheetLayoutView="100" workbookViewId="0">
      <pane xSplit="3" ySplit="7" topLeftCell="G230" activePane="bottomRight" state="frozen"/>
      <selection pane="topRight" activeCell="D1" sqref="D1"/>
      <selection pane="bottomLeft" activeCell="A8" sqref="A8"/>
      <selection pane="bottomRight" activeCell="H243" sqref="H243"/>
    </sheetView>
  </sheetViews>
  <sheetFormatPr defaultRowHeight="12.75" x14ac:dyDescent="0.2"/>
  <cols>
    <col min="1" max="1" width="8.85546875" style="2" bestFit="1" customWidth="1"/>
    <col min="2" max="2" width="45.7109375" style="2" customWidth="1"/>
    <col min="3" max="3" width="12.28515625" style="2" customWidth="1"/>
    <col min="4" max="4" width="6.7109375" style="2" customWidth="1"/>
    <col min="5" max="5" width="8.7109375" style="2" customWidth="1"/>
    <col min="6" max="6" width="11.42578125" style="2" customWidth="1"/>
    <col min="7" max="7" width="11.42578125" style="109" customWidth="1"/>
    <col min="8" max="8" width="16.42578125" style="2" customWidth="1"/>
    <col min="9" max="9" width="15.28515625" style="2" customWidth="1"/>
    <col min="10" max="10" width="16.28515625" style="88" customWidth="1"/>
    <col min="11" max="16" width="16" style="88" customWidth="1"/>
    <col min="17" max="18" width="16" style="2" customWidth="1"/>
    <col min="19" max="19" width="16" style="88" customWidth="1"/>
    <col min="20" max="20" width="3.28515625" style="207" customWidth="1"/>
    <col min="21" max="21" width="9.140625" style="2"/>
    <col min="22" max="23" width="18.140625" style="88" customWidth="1"/>
    <col min="24" max="24" width="18.28515625" style="88" customWidth="1"/>
    <col min="25" max="16384" width="9.140625" style="2"/>
  </cols>
  <sheetData>
    <row r="1" spans="1:24" s="1" customFormat="1" ht="15" customHeight="1" x14ac:dyDescent="0.2">
      <c r="A1" s="65" t="s">
        <v>18</v>
      </c>
      <c r="B1" s="114" t="s">
        <v>31</v>
      </c>
      <c r="C1" s="43"/>
      <c r="D1" s="44"/>
      <c r="E1" s="45"/>
      <c r="F1" s="45"/>
      <c r="G1" s="101"/>
      <c r="H1" s="46"/>
      <c r="I1" s="46"/>
      <c r="J1" s="87"/>
      <c r="K1" s="87"/>
      <c r="L1" s="87"/>
      <c r="M1" s="87"/>
      <c r="N1" s="87"/>
      <c r="O1" s="87"/>
      <c r="P1" s="87"/>
      <c r="Q1" s="46"/>
      <c r="R1" s="46"/>
      <c r="S1" s="87"/>
      <c r="T1" s="198"/>
      <c r="V1" s="87"/>
      <c r="W1" s="87"/>
      <c r="X1" s="87"/>
    </row>
    <row r="2" spans="1:24" s="1" customFormat="1" ht="15" customHeight="1" x14ac:dyDescent="0.2">
      <c r="A2" s="66" t="s">
        <v>19</v>
      </c>
      <c r="B2" s="115" t="s">
        <v>37</v>
      </c>
      <c r="C2" s="43"/>
      <c r="D2" s="44"/>
      <c r="E2" s="45"/>
      <c r="F2" s="45"/>
      <c r="G2" s="101"/>
      <c r="H2" s="46"/>
      <c r="I2" s="46"/>
      <c r="J2" s="87"/>
      <c r="K2" s="209"/>
      <c r="L2" s="209"/>
      <c r="M2" s="209"/>
      <c r="N2" s="209"/>
      <c r="O2" s="209"/>
      <c r="P2" s="209"/>
      <c r="Q2" s="217"/>
      <c r="R2" s="217"/>
      <c r="S2" s="209"/>
      <c r="T2" s="198"/>
      <c r="V2" s="209"/>
      <c r="W2" s="209"/>
      <c r="X2" s="209"/>
    </row>
    <row r="3" spans="1:24" s="1" customFormat="1" ht="31.5" customHeight="1" x14ac:dyDescent="0.2">
      <c r="B3" s="117"/>
      <c r="C3" s="42"/>
      <c r="D3" s="44"/>
      <c r="E3" s="45"/>
      <c r="F3" s="45"/>
      <c r="G3" s="101"/>
      <c r="H3" s="46"/>
      <c r="I3" s="99">
        <v>1.1000000000000001</v>
      </c>
      <c r="J3" s="244"/>
      <c r="K3" s="364" t="s">
        <v>32</v>
      </c>
      <c r="L3" s="365"/>
      <c r="M3" s="365"/>
      <c r="N3" s="365"/>
      <c r="O3" s="365"/>
      <c r="P3" s="365"/>
      <c r="Q3" s="365"/>
      <c r="R3" s="365"/>
      <c r="S3" s="366"/>
      <c r="T3" s="199"/>
      <c r="V3" s="345" t="s">
        <v>33</v>
      </c>
      <c r="W3" s="346"/>
      <c r="X3" s="347"/>
    </row>
    <row r="4" spans="1:24" s="1" customFormat="1" x14ac:dyDescent="0.2">
      <c r="B4" s="117"/>
      <c r="C4" s="42"/>
      <c r="D4" s="44"/>
      <c r="E4" s="45"/>
      <c r="F4" s="45"/>
      <c r="G4" s="101"/>
      <c r="H4" s="46"/>
      <c r="I4" s="99"/>
      <c r="J4" s="87"/>
      <c r="K4" s="87"/>
      <c r="L4" s="87"/>
      <c r="M4" s="117"/>
      <c r="N4" s="87"/>
      <c r="O4" s="87"/>
      <c r="P4" s="117"/>
      <c r="Q4" s="117"/>
      <c r="R4" s="117"/>
      <c r="S4" s="117"/>
      <c r="T4" s="200"/>
      <c r="U4" s="117"/>
      <c r="V4" s="117"/>
      <c r="W4" s="117"/>
      <c r="X4" s="117"/>
    </row>
    <row r="5" spans="1:24" s="1" customFormat="1" ht="41.25" customHeight="1" x14ac:dyDescent="0.2">
      <c r="A5" s="47"/>
      <c r="C5" s="43"/>
      <c r="D5" s="44"/>
      <c r="E5" s="48">
        <v>1</v>
      </c>
      <c r="F5" s="48"/>
      <c r="G5" s="116">
        <v>-0.1</v>
      </c>
      <c r="H5" s="348" t="s">
        <v>5</v>
      </c>
      <c r="I5" s="348"/>
      <c r="J5" s="348"/>
      <c r="K5" s="197"/>
      <c r="L5" s="197"/>
      <c r="M5" s="197"/>
      <c r="N5" s="197"/>
      <c r="O5" s="197"/>
      <c r="P5" s="197"/>
      <c r="Q5" s="197"/>
      <c r="R5" s="197"/>
      <c r="S5" s="197"/>
      <c r="T5" s="201"/>
      <c r="V5" s="196"/>
      <c r="W5" s="196"/>
      <c r="X5" s="218"/>
    </row>
    <row r="6" spans="1:24" s="1" customFormat="1" ht="30" customHeight="1" x14ac:dyDescent="0.2">
      <c r="A6" s="360" t="s">
        <v>0</v>
      </c>
      <c r="B6" s="360" t="s">
        <v>1</v>
      </c>
      <c r="C6" s="361" t="s">
        <v>2</v>
      </c>
      <c r="D6" s="363" t="s">
        <v>3</v>
      </c>
      <c r="E6" s="349" t="s">
        <v>27</v>
      </c>
      <c r="F6" s="353" t="s">
        <v>23</v>
      </c>
      <c r="G6" s="351" t="s">
        <v>24</v>
      </c>
      <c r="H6" s="354" t="s">
        <v>12</v>
      </c>
      <c r="I6" s="355"/>
      <c r="J6" s="356"/>
      <c r="K6" s="357"/>
      <c r="L6" s="358"/>
      <c r="M6" s="358"/>
      <c r="N6" s="357"/>
      <c r="O6" s="358"/>
      <c r="P6" s="359"/>
      <c r="Q6" s="358"/>
      <c r="R6" s="358"/>
      <c r="S6" s="358"/>
      <c r="T6" s="243"/>
      <c r="V6" s="256">
        <f>+K6</f>
        <v>0</v>
      </c>
      <c r="W6" s="256">
        <f>+N6</f>
        <v>0</v>
      </c>
      <c r="X6" s="256">
        <f>+Q6</f>
        <v>0</v>
      </c>
    </row>
    <row r="7" spans="1:24" s="49" customFormat="1" ht="20.25" customHeight="1" x14ac:dyDescent="0.2">
      <c r="A7" s="360"/>
      <c r="B7" s="360"/>
      <c r="C7" s="362"/>
      <c r="D7" s="363"/>
      <c r="E7" s="350"/>
      <c r="F7" s="353"/>
      <c r="G7" s="352"/>
      <c r="H7" s="230" t="s">
        <v>7</v>
      </c>
      <c r="I7" s="100" t="s">
        <v>20</v>
      </c>
      <c r="J7" s="232" t="s">
        <v>8</v>
      </c>
      <c r="K7" s="289" t="s">
        <v>7</v>
      </c>
      <c r="L7" s="100" t="s">
        <v>20</v>
      </c>
      <c r="M7" s="232" t="s">
        <v>28</v>
      </c>
      <c r="N7" s="221" t="s">
        <v>7</v>
      </c>
      <c r="O7" s="100" t="s">
        <v>20</v>
      </c>
      <c r="P7" s="262" t="s">
        <v>28</v>
      </c>
      <c r="Q7" s="210" t="s">
        <v>7</v>
      </c>
      <c r="R7" s="100" t="s">
        <v>20</v>
      </c>
      <c r="S7" s="282" t="s">
        <v>8</v>
      </c>
      <c r="T7" s="202"/>
      <c r="V7" s="245" t="s">
        <v>8</v>
      </c>
      <c r="W7" s="245" t="s">
        <v>8</v>
      </c>
      <c r="X7" s="245" t="s">
        <v>8</v>
      </c>
    </row>
    <row r="8" spans="1:24" s="159" customFormat="1" ht="14.25" customHeight="1" x14ac:dyDescent="0.2">
      <c r="A8" s="151"/>
      <c r="B8" s="152"/>
      <c r="C8" s="153"/>
      <c r="D8" s="154"/>
      <c r="E8" s="155"/>
      <c r="F8" s="156"/>
      <c r="G8" s="227"/>
      <c r="H8" s="157"/>
      <c r="I8" s="158"/>
      <c r="J8" s="233"/>
      <c r="K8" s="220"/>
      <c r="L8" s="293"/>
      <c r="M8" s="257"/>
      <c r="N8" s="220"/>
      <c r="O8" s="275"/>
      <c r="P8" s="263"/>
      <c r="Q8" s="186"/>
      <c r="R8" s="286"/>
      <c r="S8" s="283"/>
      <c r="T8" s="202"/>
      <c r="V8" s="246"/>
      <c r="W8" s="246"/>
      <c r="X8" s="247"/>
    </row>
    <row r="9" spans="1:24" s="150" customFormat="1" ht="22.5" x14ac:dyDescent="0.2">
      <c r="A9" s="146"/>
      <c r="B9" s="139" t="s">
        <v>38</v>
      </c>
      <c r="C9" s="145"/>
      <c r="D9" s="140"/>
      <c r="E9" s="141"/>
      <c r="F9" s="142"/>
      <c r="G9" s="228"/>
      <c r="H9" s="143">
        <f>+SUMPRODUCT($G10:$G61,H10:H61)</f>
        <v>0</v>
      </c>
      <c r="I9" s="149">
        <f>SUMPRODUCT($G10:$G61,I10:I61)</f>
        <v>0</v>
      </c>
      <c r="J9" s="234" t="e">
        <f>SUM(J10:J61)</f>
        <v>#VALUE!</v>
      </c>
      <c r="K9" s="290">
        <f>+SUMPRODUCT($G10:$G61,K10:K61)</f>
        <v>0</v>
      </c>
      <c r="L9" s="149">
        <f>+SUMPRODUCT($G10:$G61,L10:L61)</f>
        <v>0</v>
      </c>
      <c r="M9" s="216">
        <f>SUM(M10:M61)</f>
        <v>0</v>
      </c>
      <c r="N9" s="194">
        <f>+SUMPRODUCT($G10:$G61,N10:N61)</f>
        <v>0</v>
      </c>
      <c r="O9" s="194">
        <f>+SUMPRODUCT($G10:$G61,O10:O61)</f>
        <v>0</v>
      </c>
      <c r="P9" s="219">
        <f>SUM(P10:P61)</f>
        <v>0</v>
      </c>
      <c r="Q9" s="216">
        <f>+SUMPRODUCT($G10:$G61,Q10:Q61)</f>
        <v>0</v>
      </c>
      <c r="R9" s="149">
        <f>+SUMPRODUCT($G10:$G61,R10:R61)</f>
        <v>0</v>
      </c>
      <c r="S9" s="284">
        <f>SUM(S10:S61)</f>
        <v>0</v>
      </c>
      <c r="T9" s="236"/>
      <c r="V9" s="248">
        <f>SUM(V10:V61)</f>
        <v>0</v>
      </c>
      <c r="W9" s="248">
        <f>SUM(W10:W61)</f>
        <v>0</v>
      </c>
      <c r="X9" s="248">
        <f>SUM(X10:X61)</f>
        <v>0</v>
      </c>
    </row>
    <row r="10" spans="1:24" s="49" customFormat="1" ht="15" customHeight="1" x14ac:dyDescent="0.2">
      <c r="A10" s="118"/>
      <c r="B10" s="96"/>
      <c r="C10" s="144"/>
      <c r="D10" s="98"/>
      <c r="E10" s="136"/>
      <c r="F10" s="137" t="str">
        <f>IF(D10&lt;&gt;"",SUMPRODUCT(E10:E10,$E$5:$E$5),"")</f>
        <v/>
      </c>
      <c r="G10" s="229" t="str">
        <f t="shared" ref="G10:G17" si="0">IF(D10&lt;&gt;"",ROUND(+F10+(F10*$G$5),0),"")</f>
        <v/>
      </c>
      <c r="H10" s="119"/>
      <c r="I10" s="120" t="str">
        <f t="shared" ref="I10:I61" si="1">IF(D10&lt;&gt;"",ROUND(H10/$I$3,2),"")</f>
        <v/>
      </c>
      <c r="J10" s="192" t="str">
        <f>IF(I10&lt;&gt;"",ROUND($G10*I10,2),"")</f>
        <v/>
      </c>
      <c r="K10" s="291"/>
      <c r="L10" s="120"/>
      <c r="M10" s="192"/>
      <c r="N10" s="195"/>
      <c r="O10" s="271"/>
      <c r="P10" s="264"/>
      <c r="Q10" s="187"/>
      <c r="R10" s="287"/>
      <c r="S10" s="272"/>
      <c r="T10" s="202"/>
      <c r="V10" s="249"/>
      <c r="W10" s="249"/>
      <c r="X10" s="249"/>
    </row>
    <row r="11" spans="1:24" s="49" customFormat="1" ht="15" customHeight="1" x14ac:dyDescent="0.2">
      <c r="A11" s="295" t="s">
        <v>53</v>
      </c>
      <c r="B11" s="294" t="s">
        <v>54</v>
      </c>
      <c r="C11" s="144"/>
      <c r="D11" s="98"/>
      <c r="E11" s="136"/>
      <c r="F11" s="137"/>
      <c r="G11" s="229"/>
      <c r="H11" s="119"/>
      <c r="I11" s="120" t="str">
        <f t="shared" si="1"/>
        <v/>
      </c>
      <c r="J11" s="192"/>
      <c r="K11" s="291"/>
      <c r="L11" s="120"/>
      <c r="M11" s="192"/>
      <c r="N11" s="195"/>
      <c r="O11" s="271"/>
      <c r="P11" s="264"/>
      <c r="Q11" s="187"/>
      <c r="R11" s="287"/>
      <c r="S11" s="272"/>
      <c r="T11" s="202"/>
      <c r="V11" s="249"/>
      <c r="W11" s="249"/>
      <c r="X11" s="249"/>
    </row>
    <row r="12" spans="1:24" s="49" customFormat="1" ht="38.25" x14ac:dyDescent="0.2">
      <c r="A12" s="211">
        <v>1.1000000000000001</v>
      </c>
      <c r="B12" s="212" t="s">
        <v>39</v>
      </c>
      <c r="C12" s="213" t="s">
        <v>55</v>
      </c>
      <c r="D12" s="214" t="s">
        <v>120</v>
      </c>
      <c r="E12" s="136">
        <v>0</v>
      </c>
      <c r="F12" s="137">
        <f t="shared" ref="F12:F18" si="2">IF(D12&lt;&gt;"",SUMPRODUCT(E12:E12,$E$5:$E$5),"")</f>
        <v>0</v>
      </c>
      <c r="G12" s="229">
        <f>IF(D12&lt;&gt;"",ROUND(+F12+(F12*$G$5),0),"")</f>
        <v>0</v>
      </c>
      <c r="H12" s="160">
        <v>10500</v>
      </c>
      <c r="I12" s="231">
        <f>IF(D12&lt;&gt;"",ROUND(H12/$I$3,2),"")</f>
        <v>9545.4500000000007</v>
      </c>
      <c r="J12" s="235">
        <f>IF(I12&lt;&gt;"",ROUND($G12*I12,2),"")</f>
        <v>0</v>
      </c>
      <c r="K12" s="292"/>
      <c r="L12" s="274"/>
      <c r="M12" s="235">
        <f>IF($C12="","",ROUND($G12*K12,2))</f>
        <v>0</v>
      </c>
      <c r="N12" s="222"/>
      <c r="O12" s="276"/>
      <c r="P12" s="265">
        <f>IF($C12="","",ROUND($G12*N12,2))</f>
        <v>0</v>
      </c>
      <c r="Q12" s="188"/>
      <c r="R12" s="288"/>
      <c r="S12" s="285">
        <f>IF($C12="","",ROUND($G12*Q12,2))</f>
        <v>0</v>
      </c>
      <c r="T12" s="203"/>
      <c r="V12" s="281"/>
      <c r="W12" s="250"/>
      <c r="X12" s="281"/>
    </row>
    <row r="13" spans="1:24" s="49" customFormat="1" x14ac:dyDescent="0.2">
      <c r="A13" s="211"/>
      <c r="B13" s="212"/>
      <c r="C13" s="213"/>
      <c r="D13" s="214"/>
      <c r="E13" s="136"/>
      <c r="F13" s="137" t="str">
        <f t="shared" si="2"/>
        <v/>
      </c>
      <c r="G13" s="229" t="str">
        <f t="shared" si="0"/>
        <v/>
      </c>
      <c r="H13" s="160"/>
      <c r="I13" s="231" t="str">
        <f t="shared" si="1"/>
        <v/>
      </c>
      <c r="J13" s="235" t="str">
        <f t="shared" ref="J13:J60" si="3">IF(I13&lt;&gt;"",ROUND($G13*I13,2),"")</f>
        <v/>
      </c>
      <c r="K13" s="292"/>
      <c r="L13" s="274"/>
      <c r="M13" s="235" t="str">
        <f t="shared" ref="M13:M61" si="4">IF($C13="","",ROUND($G13*K13,2))</f>
        <v/>
      </c>
      <c r="N13" s="222"/>
      <c r="O13" s="276"/>
      <c r="P13" s="265" t="str">
        <f t="shared" ref="P13:P61" si="5">IF($C13="","",ROUND($G13*N13,2))</f>
        <v/>
      </c>
      <c r="Q13" s="188"/>
      <c r="R13" s="288"/>
      <c r="S13" s="285" t="str">
        <f t="shared" ref="S13:S60" si="6">IF($C13="","",ROUND($G13*Q13,2))</f>
        <v/>
      </c>
      <c r="T13" s="203"/>
      <c r="V13" s="281"/>
      <c r="W13" s="250"/>
      <c r="X13" s="281"/>
    </row>
    <row r="14" spans="1:24" s="49" customFormat="1" ht="38.25" x14ac:dyDescent="0.2">
      <c r="A14" s="211">
        <v>1.2</v>
      </c>
      <c r="B14" s="212" t="s">
        <v>40</v>
      </c>
      <c r="C14" s="213" t="s">
        <v>55</v>
      </c>
      <c r="D14" s="214" t="s">
        <v>120</v>
      </c>
      <c r="E14" s="136">
        <v>0</v>
      </c>
      <c r="F14" s="137">
        <f t="shared" si="2"/>
        <v>0</v>
      </c>
      <c r="G14" s="229">
        <f t="shared" si="0"/>
        <v>0</v>
      </c>
      <c r="H14" s="160">
        <v>3675</v>
      </c>
      <c r="I14" s="231">
        <f t="shared" si="1"/>
        <v>3340.91</v>
      </c>
      <c r="J14" s="235">
        <f t="shared" si="3"/>
        <v>0</v>
      </c>
      <c r="K14" s="292"/>
      <c r="L14" s="274"/>
      <c r="M14" s="235">
        <f t="shared" si="4"/>
        <v>0</v>
      </c>
      <c r="N14" s="222"/>
      <c r="O14" s="276"/>
      <c r="P14" s="265">
        <f t="shared" si="5"/>
        <v>0</v>
      </c>
      <c r="Q14" s="188"/>
      <c r="R14" s="288"/>
      <c r="S14" s="285">
        <f t="shared" si="6"/>
        <v>0</v>
      </c>
      <c r="T14" s="203"/>
      <c r="V14" s="281"/>
      <c r="W14" s="250"/>
      <c r="X14" s="281"/>
    </row>
    <row r="15" spans="1:24" s="49" customFormat="1" x14ac:dyDescent="0.2">
      <c r="A15" s="211"/>
      <c r="B15" s="212"/>
      <c r="C15" s="213"/>
      <c r="D15" s="214"/>
      <c r="E15" s="136"/>
      <c r="F15" s="137" t="str">
        <f t="shared" si="2"/>
        <v/>
      </c>
      <c r="G15" s="229" t="str">
        <f t="shared" si="0"/>
        <v/>
      </c>
      <c r="H15" s="160"/>
      <c r="I15" s="231" t="str">
        <f t="shared" si="1"/>
        <v/>
      </c>
      <c r="J15" s="235" t="str">
        <f t="shared" si="3"/>
        <v/>
      </c>
      <c r="K15" s="292"/>
      <c r="L15" s="274"/>
      <c r="M15" s="235" t="str">
        <f t="shared" si="4"/>
        <v/>
      </c>
      <c r="N15" s="222"/>
      <c r="O15" s="276"/>
      <c r="P15" s="265" t="str">
        <f t="shared" si="5"/>
        <v/>
      </c>
      <c r="Q15" s="188"/>
      <c r="R15" s="288"/>
      <c r="S15" s="285" t="str">
        <f t="shared" si="6"/>
        <v/>
      </c>
      <c r="T15" s="203"/>
      <c r="V15" s="281"/>
      <c r="W15" s="250"/>
      <c r="X15" s="281"/>
    </row>
    <row r="16" spans="1:24" s="49" customFormat="1" ht="38.25" x14ac:dyDescent="0.2">
      <c r="A16" s="211">
        <v>1.3</v>
      </c>
      <c r="B16" s="212" t="s">
        <v>48</v>
      </c>
      <c r="C16" s="213" t="s">
        <v>55</v>
      </c>
      <c r="D16" s="214" t="s">
        <v>120</v>
      </c>
      <c r="E16" s="136">
        <v>0</v>
      </c>
      <c r="F16" s="137">
        <f t="shared" si="2"/>
        <v>0</v>
      </c>
      <c r="G16" s="229">
        <f t="shared" si="0"/>
        <v>0</v>
      </c>
      <c r="H16" s="160">
        <v>2100</v>
      </c>
      <c r="I16" s="231">
        <f t="shared" si="1"/>
        <v>1909.09</v>
      </c>
      <c r="J16" s="235">
        <f t="shared" si="3"/>
        <v>0</v>
      </c>
      <c r="K16" s="292"/>
      <c r="L16" s="274"/>
      <c r="M16" s="235">
        <f t="shared" si="4"/>
        <v>0</v>
      </c>
      <c r="N16" s="222"/>
      <c r="O16" s="276"/>
      <c r="P16" s="265">
        <f t="shared" si="5"/>
        <v>0</v>
      </c>
      <c r="Q16" s="188"/>
      <c r="R16" s="288"/>
      <c r="S16" s="285">
        <f t="shared" si="6"/>
        <v>0</v>
      </c>
      <c r="T16" s="203"/>
      <c r="V16" s="281"/>
      <c r="W16" s="250"/>
      <c r="X16" s="281"/>
    </row>
    <row r="17" spans="1:24" s="49" customFormat="1" x14ac:dyDescent="0.2">
      <c r="A17" s="211"/>
      <c r="B17" s="212"/>
      <c r="C17" s="213"/>
      <c r="D17" s="214"/>
      <c r="E17" s="136"/>
      <c r="F17" s="137" t="str">
        <f t="shared" si="2"/>
        <v/>
      </c>
      <c r="G17" s="229" t="str">
        <f t="shared" si="0"/>
        <v/>
      </c>
      <c r="H17" s="160"/>
      <c r="I17" s="231" t="str">
        <f t="shared" si="1"/>
        <v/>
      </c>
      <c r="J17" s="235" t="str">
        <f t="shared" si="3"/>
        <v/>
      </c>
      <c r="K17" s="292"/>
      <c r="L17" s="274"/>
      <c r="M17" s="235" t="str">
        <f t="shared" si="4"/>
        <v/>
      </c>
      <c r="N17" s="222"/>
      <c r="O17" s="276"/>
      <c r="P17" s="265" t="str">
        <f t="shared" si="5"/>
        <v/>
      </c>
      <c r="Q17" s="188"/>
      <c r="R17" s="288"/>
      <c r="S17" s="285" t="str">
        <f t="shared" si="6"/>
        <v/>
      </c>
      <c r="T17" s="203"/>
      <c r="V17" s="281"/>
      <c r="W17" s="250"/>
      <c r="X17" s="281"/>
    </row>
    <row r="18" spans="1:24" s="49" customFormat="1" ht="25.5" x14ac:dyDescent="0.2">
      <c r="A18" s="211">
        <v>1.4</v>
      </c>
      <c r="B18" s="212" t="s">
        <v>49</v>
      </c>
      <c r="C18" s="213" t="s">
        <v>55</v>
      </c>
      <c r="D18" s="214" t="s">
        <v>120</v>
      </c>
      <c r="E18" s="136">
        <v>0</v>
      </c>
      <c r="F18" s="137">
        <f t="shared" si="2"/>
        <v>0</v>
      </c>
      <c r="G18" s="229">
        <f>IF(D18&lt;&gt;"",ROUND(+F18+(F18*$G$5),0),"")</f>
        <v>0</v>
      </c>
      <c r="H18" s="160">
        <v>3150</v>
      </c>
      <c r="I18" s="231">
        <f t="shared" si="1"/>
        <v>2863.64</v>
      </c>
      <c r="J18" s="235">
        <f t="shared" si="3"/>
        <v>0</v>
      </c>
      <c r="K18" s="292"/>
      <c r="L18" s="274"/>
      <c r="M18" s="235">
        <f t="shared" si="4"/>
        <v>0</v>
      </c>
      <c r="N18" s="222"/>
      <c r="O18" s="276"/>
      <c r="P18" s="265">
        <f t="shared" si="5"/>
        <v>0</v>
      </c>
      <c r="Q18" s="188"/>
      <c r="R18" s="288"/>
      <c r="S18" s="285">
        <f t="shared" si="6"/>
        <v>0</v>
      </c>
      <c r="T18" s="203"/>
      <c r="V18" s="281"/>
      <c r="W18" s="250"/>
      <c r="X18" s="281"/>
    </row>
    <row r="19" spans="1:24" s="49" customFormat="1" x14ac:dyDescent="0.2">
      <c r="A19" s="211"/>
      <c r="B19" s="212"/>
      <c r="C19" s="213"/>
      <c r="D19" s="214"/>
      <c r="E19" s="136"/>
      <c r="F19" s="137"/>
      <c r="G19" s="229"/>
      <c r="H19" s="160"/>
      <c r="I19" s="231" t="str">
        <f t="shared" si="1"/>
        <v/>
      </c>
      <c r="J19" s="235" t="str">
        <f t="shared" si="3"/>
        <v/>
      </c>
      <c r="K19" s="292"/>
      <c r="L19" s="274"/>
      <c r="M19" s="235" t="str">
        <f t="shared" si="4"/>
        <v/>
      </c>
      <c r="N19" s="222"/>
      <c r="O19" s="276"/>
      <c r="P19" s="265" t="str">
        <f t="shared" si="5"/>
        <v/>
      </c>
      <c r="Q19" s="188"/>
      <c r="R19" s="288"/>
      <c r="S19" s="285" t="str">
        <f t="shared" si="6"/>
        <v/>
      </c>
      <c r="T19" s="203"/>
      <c r="V19" s="281"/>
      <c r="W19" s="251"/>
      <c r="X19" s="281"/>
    </row>
    <row r="20" spans="1:24" s="49" customFormat="1" ht="25.5" x14ac:dyDescent="0.2">
      <c r="A20" s="211">
        <v>1.5</v>
      </c>
      <c r="B20" s="212" t="s">
        <v>50</v>
      </c>
      <c r="C20" s="213" t="s">
        <v>55</v>
      </c>
      <c r="D20" s="214" t="s">
        <v>120</v>
      </c>
      <c r="E20" s="136">
        <v>0</v>
      </c>
      <c r="F20" s="137">
        <f>IF(D20&lt;&gt;"",SUMPRODUCT(E20:E20,$E$5:$E$5),"")</f>
        <v>0</v>
      </c>
      <c r="G20" s="229">
        <f>IF(D20&lt;&gt;"",ROUND(+F20+(F20*$G$5),0),"")</f>
        <v>0</v>
      </c>
      <c r="H20" s="160">
        <v>1575</v>
      </c>
      <c r="I20" s="231">
        <f t="shared" si="1"/>
        <v>1431.82</v>
      </c>
      <c r="J20" s="235">
        <f t="shared" si="3"/>
        <v>0</v>
      </c>
      <c r="K20" s="292"/>
      <c r="L20" s="274"/>
      <c r="M20" s="235">
        <f t="shared" si="4"/>
        <v>0</v>
      </c>
      <c r="N20" s="237"/>
      <c r="O20" s="277"/>
      <c r="P20" s="265">
        <f t="shared" si="5"/>
        <v>0</v>
      </c>
      <c r="Q20" s="188"/>
      <c r="R20" s="288"/>
      <c r="S20" s="285">
        <f t="shared" si="6"/>
        <v>0</v>
      </c>
      <c r="T20" s="203"/>
      <c r="V20" s="281"/>
      <c r="W20" s="296"/>
      <c r="X20" s="281"/>
    </row>
    <row r="21" spans="1:24" s="49" customFormat="1" x14ac:dyDescent="0.2">
      <c r="A21" s="211"/>
      <c r="B21" s="212"/>
      <c r="C21" s="213"/>
      <c r="D21" s="214"/>
      <c r="E21" s="136"/>
      <c r="F21" s="137"/>
      <c r="G21" s="229"/>
      <c r="H21" s="160"/>
      <c r="I21" s="231" t="str">
        <f t="shared" si="1"/>
        <v/>
      </c>
      <c r="J21" s="235" t="str">
        <f t="shared" si="3"/>
        <v/>
      </c>
      <c r="K21" s="292"/>
      <c r="L21" s="274"/>
      <c r="M21" s="235" t="str">
        <f t="shared" si="4"/>
        <v/>
      </c>
      <c r="N21" s="237"/>
      <c r="O21" s="277"/>
      <c r="P21" s="265" t="str">
        <f t="shared" si="5"/>
        <v/>
      </c>
      <c r="Q21" s="188"/>
      <c r="R21" s="288"/>
      <c r="S21" s="285" t="str">
        <f t="shared" si="6"/>
        <v/>
      </c>
      <c r="T21" s="203"/>
      <c r="V21" s="281"/>
      <c r="W21" s="296"/>
      <c r="X21" s="281"/>
    </row>
    <row r="22" spans="1:24" s="49" customFormat="1" x14ac:dyDescent="0.2">
      <c r="A22" s="211">
        <v>1.6</v>
      </c>
      <c r="B22" s="212" t="s">
        <v>41</v>
      </c>
      <c r="C22" s="213"/>
      <c r="D22" s="214"/>
      <c r="E22" s="136"/>
      <c r="F22" s="137"/>
      <c r="G22" s="229"/>
      <c r="H22" s="160"/>
      <c r="I22" s="231" t="str">
        <f t="shared" si="1"/>
        <v/>
      </c>
      <c r="J22" s="235" t="str">
        <f t="shared" si="3"/>
        <v/>
      </c>
      <c r="K22" s="292"/>
      <c r="L22" s="274"/>
      <c r="M22" s="235" t="str">
        <f t="shared" si="4"/>
        <v/>
      </c>
      <c r="N22" s="237"/>
      <c r="O22" s="277"/>
      <c r="P22" s="265" t="str">
        <f t="shared" si="5"/>
        <v/>
      </c>
      <c r="Q22" s="188"/>
      <c r="R22" s="288"/>
      <c r="S22" s="285" t="str">
        <f t="shared" si="6"/>
        <v/>
      </c>
      <c r="T22" s="203"/>
      <c r="V22" s="281"/>
      <c r="W22" s="296"/>
      <c r="X22" s="281"/>
    </row>
    <row r="23" spans="1:24" s="49" customFormat="1" ht="25.5" x14ac:dyDescent="0.2">
      <c r="A23" s="211"/>
      <c r="B23" s="212" t="s">
        <v>42</v>
      </c>
      <c r="C23" s="213" t="s">
        <v>55</v>
      </c>
      <c r="D23" s="214" t="s">
        <v>120</v>
      </c>
      <c r="E23" s="136">
        <v>0</v>
      </c>
      <c r="F23" s="137">
        <f>IF(D23&lt;&gt;"",SUMPRODUCT(E23:E23,$E$5:$E$5),"")</f>
        <v>0</v>
      </c>
      <c r="G23" s="229">
        <f>IF(D23&lt;&gt;"",ROUND(+F23+(F23*$G$5),0),"")</f>
        <v>0</v>
      </c>
      <c r="H23" s="160">
        <v>315</v>
      </c>
      <c r="I23" s="231">
        <f t="shared" si="1"/>
        <v>286.36</v>
      </c>
      <c r="J23" s="235">
        <f t="shared" si="3"/>
        <v>0</v>
      </c>
      <c r="K23" s="292"/>
      <c r="L23" s="274"/>
      <c r="M23" s="235">
        <f t="shared" si="4"/>
        <v>0</v>
      </c>
      <c r="N23" s="237"/>
      <c r="O23" s="277"/>
      <c r="P23" s="265">
        <f t="shared" si="5"/>
        <v>0</v>
      </c>
      <c r="Q23" s="188"/>
      <c r="R23" s="288"/>
      <c r="S23" s="285">
        <f t="shared" si="6"/>
        <v>0</v>
      </c>
      <c r="T23" s="203"/>
      <c r="V23" s="281"/>
      <c r="W23" s="296"/>
      <c r="X23" s="281"/>
    </row>
    <row r="24" spans="1:24" s="49" customFormat="1" ht="25.5" x14ac:dyDescent="0.2">
      <c r="A24" s="211"/>
      <c r="B24" s="212" t="s">
        <v>43</v>
      </c>
      <c r="C24" s="213" t="s">
        <v>55</v>
      </c>
      <c r="D24" s="214" t="s">
        <v>120</v>
      </c>
      <c r="E24" s="136">
        <v>0</v>
      </c>
      <c r="F24" s="137">
        <f>IF(D24&lt;&gt;"",SUMPRODUCT(E24:E24,$E$5:$E$5),"")</f>
        <v>0</v>
      </c>
      <c r="G24" s="229">
        <f>IF(D24&lt;&gt;"",ROUND(+F24+(F24*$G$5),0),"")</f>
        <v>0</v>
      </c>
      <c r="H24" s="160">
        <v>105</v>
      </c>
      <c r="I24" s="231">
        <f t="shared" si="1"/>
        <v>95.45</v>
      </c>
      <c r="J24" s="235">
        <f t="shared" si="3"/>
        <v>0</v>
      </c>
      <c r="K24" s="292"/>
      <c r="L24" s="274"/>
      <c r="M24" s="235">
        <f t="shared" si="4"/>
        <v>0</v>
      </c>
      <c r="N24" s="237"/>
      <c r="O24" s="277"/>
      <c r="P24" s="265">
        <f t="shared" si="5"/>
        <v>0</v>
      </c>
      <c r="Q24" s="188"/>
      <c r="R24" s="288"/>
      <c r="S24" s="285">
        <f t="shared" si="6"/>
        <v>0</v>
      </c>
      <c r="T24" s="203"/>
      <c r="V24" s="281"/>
      <c r="W24" s="296"/>
      <c r="X24" s="281"/>
    </row>
    <row r="25" spans="1:24" s="49" customFormat="1" ht="25.5" x14ac:dyDescent="0.2">
      <c r="A25" s="211"/>
      <c r="B25" s="212" t="s">
        <v>91</v>
      </c>
      <c r="C25" s="213" t="s">
        <v>55</v>
      </c>
      <c r="D25" s="214" t="s">
        <v>120</v>
      </c>
      <c r="E25" s="136">
        <v>0</v>
      </c>
      <c r="F25" s="137">
        <f>IF(D25&lt;&gt;"",SUMPRODUCT(E25:E25,$E$5:$E$5),"")</f>
        <v>0</v>
      </c>
      <c r="G25" s="229">
        <f>IF(D25&lt;&gt;"",ROUND(+F25+(F25*$G$5),0),"")</f>
        <v>0</v>
      </c>
      <c r="H25" s="300" t="s">
        <v>117</v>
      </c>
      <c r="I25" s="299" t="str">
        <f>+H25</f>
        <v>Included</v>
      </c>
      <c r="J25" s="235" t="e">
        <f t="shared" si="3"/>
        <v>#VALUE!</v>
      </c>
      <c r="K25" s="292"/>
      <c r="L25" s="274"/>
      <c r="M25" s="235">
        <f t="shared" si="4"/>
        <v>0</v>
      </c>
      <c r="N25" s="237"/>
      <c r="O25" s="277"/>
      <c r="P25" s="265">
        <f t="shared" si="5"/>
        <v>0</v>
      </c>
      <c r="Q25" s="188"/>
      <c r="R25" s="288"/>
      <c r="S25" s="285">
        <f t="shared" si="6"/>
        <v>0</v>
      </c>
      <c r="T25" s="203"/>
      <c r="V25" s="270"/>
      <c r="W25" s="250"/>
      <c r="X25" s="270"/>
    </row>
    <row r="26" spans="1:24" s="49" customFormat="1" ht="25.5" x14ac:dyDescent="0.2">
      <c r="A26" s="211"/>
      <c r="B26" s="212" t="s">
        <v>44</v>
      </c>
      <c r="C26" s="213" t="s">
        <v>55</v>
      </c>
      <c r="D26" s="214" t="s">
        <v>120</v>
      </c>
      <c r="E26" s="136">
        <v>0</v>
      </c>
      <c r="F26" s="137">
        <f>IF(D26&lt;&gt;"",SUMPRODUCT(E26:E26,$E$5:$E$5),"")</f>
        <v>0</v>
      </c>
      <c r="G26" s="229">
        <f>IF(D26&lt;&gt;"",ROUND(+F26+(F26*$G$5),0),"")</f>
        <v>0</v>
      </c>
      <c r="H26" s="300" t="s">
        <v>117</v>
      </c>
      <c r="I26" s="299" t="str">
        <f>+H26</f>
        <v>Included</v>
      </c>
      <c r="J26" s="235" t="e">
        <f t="shared" si="3"/>
        <v>#VALUE!</v>
      </c>
      <c r="K26" s="292"/>
      <c r="L26" s="274"/>
      <c r="M26" s="235">
        <f t="shared" si="4"/>
        <v>0</v>
      </c>
      <c r="N26" s="222"/>
      <c r="O26" s="276"/>
      <c r="P26" s="265">
        <f t="shared" si="5"/>
        <v>0</v>
      </c>
      <c r="Q26" s="188"/>
      <c r="R26" s="288"/>
      <c r="S26" s="285">
        <f t="shared" si="6"/>
        <v>0</v>
      </c>
      <c r="T26" s="203"/>
      <c r="V26" s="270"/>
      <c r="W26" s="250"/>
      <c r="X26" s="270"/>
    </row>
    <row r="27" spans="1:24" s="49" customFormat="1" x14ac:dyDescent="0.2">
      <c r="A27" s="211"/>
      <c r="B27" s="212"/>
      <c r="C27" s="213"/>
      <c r="D27" s="214"/>
      <c r="E27" s="136"/>
      <c r="F27" s="137" t="str">
        <f>IF(D27&lt;&gt;"",SUMPRODUCT(E27:E27,$E$5:$E$5),"")</f>
        <v/>
      </c>
      <c r="G27" s="229" t="str">
        <f>IF(D27&lt;&gt;"",ROUND(+F27+(F27*$G$5),0),"")</f>
        <v/>
      </c>
      <c r="H27" s="300"/>
      <c r="I27" s="299" t="str">
        <f t="shared" si="1"/>
        <v/>
      </c>
      <c r="J27" s="235" t="str">
        <f t="shared" si="3"/>
        <v/>
      </c>
      <c r="K27" s="292"/>
      <c r="L27" s="274"/>
      <c r="M27" s="235" t="str">
        <f t="shared" si="4"/>
        <v/>
      </c>
      <c r="N27" s="222"/>
      <c r="O27" s="276"/>
      <c r="P27" s="265" t="str">
        <f t="shared" si="5"/>
        <v/>
      </c>
      <c r="Q27" s="188"/>
      <c r="R27" s="288"/>
      <c r="S27" s="285" t="str">
        <f t="shared" si="6"/>
        <v/>
      </c>
      <c r="T27" s="203"/>
      <c r="V27" s="270"/>
      <c r="W27" s="250"/>
      <c r="X27" s="270"/>
    </row>
    <row r="28" spans="1:24" s="49" customFormat="1" ht="38.25" x14ac:dyDescent="0.2">
      <c r="A28" s="211">
        <v>1.7</v>
      </c>
      <c r="B28" s="212" t="s">
        <v>52</v>
      </c>
      <c r="C28" s="213"/>
      <c r="D28" s="214"/>
      <c r="E28" s="136"/>
      <c r="F28" s="137"/>
      <c r="G28" s="229"/>
      <c r="H28" s="160"/>
      <c r="I28" s="231" t="str">
        <f t="shared" si="1"/>
        <v/>
      </c>
      <c r="J28" s="235" t="str">
        <f t="shared" si="3"/>
        <v/>
      </c>
      <c r="K28" s="292"/>
      <c r="L28" s="274"/>
      <c r="M28" s="235" t="str">
        <f t="shared" si="4"/>
        <v/>
      </c>
      <c r="N28" s="222"/>
      <c r="O28" s="276"/>
      <c r="P28" s="265" t="str">
        <f t="shared" si="5"/>
        <v/>
      </c>
      <c r="Q28" s="188"/>
      <c r="R28" s="288"/>
      <c r="S28" s="285" t="str">
        <f t="shared" si="6"/>
        <v/>
      </c>
      <c r="T28" s="203"/>
      <c r="V28" s="270"/>
      <c r="W28" s="250"/>
      <c r="X28" s="270"/>
    </row>
    <row r="29" spans="1:24" s="49" customFormat="1" x14ac:dyDescent="0.2">
      <c r="A29" s="211"/>
      <c r="B29" s="212" t="s">
        <v>45</v>
      </c>
      <c r="C29" s="213" t="s">
        <v>55</v>
      </c>
      <c r="D29" s="214" t="s">
        <v>120</v>
      </c>
      <c r="E29" s="136">
        <v>0</v>
      </c>
      <c r="F29" s="137">
        <f>IF(D29&lt;&gt;"",SUMPRODUCT(E29:E29,$E$5:$E$5),"")</f>
        <v>0</v>
      </c>
      <c r="G29" s="229">
        <f>IF(D29&lt;&gt;"",ROUND(+F29+(F29*$G$5),0),"")</f>
        <v>0</v>
      </c>
      <c r="H29" s="160">
        <v>0</v>
      </c>
      <c r="I29" s="231">
        <f t="shared" si="1"/>
        <v>0</v>
      </c>
      <c r="J29" s="235">
        <f t="shared" si="3"/>
        <v>0</v>
      </c>
      <c r="K29" s="292"/>
      <c r="L29" s="274"/>
      <c r="M29" s="235">
        <f t="shared" si="4"/>
        <v>0</v>
      </c>
      <c r="N29" s="237"/>
      <c r="O29" s="277"/>
      <c r="P29" s="265">
        <f t="shared" si="5"/>
        <v>0</v>
      </c>
      <c r="Q29" s="188"/>
      <c r="R29" s="288"/>
      <c r="S29" s="285">
        <f t="shared" si="6"/>
        <v>0</v>
      </c>
      <c r="T29" s="203"/>
      <c r="V29" s="270"/>
      <c r="W29" s="251"/>
      <c r="X29" s="270"/>
    </row>
    <row r="30" spans="1:24" s="49" customFormat="1" x14ac:dyDescent="0.2">
      <c r="A30" s="211"/>
      <c r="B30" s="212" t="s">
        <v>46</v>
      </c>
      <c r="C30" s="213" t="s">
        <v>55</v>
      </c>
      <c r="D30" s="214" t="s">
        <v>120</v>
      </c>
      <c r="E30" s="136">
        <v>0</v>
      </c>
      <c r="F30" s="137">
        <f>IF(D30&lt;&gt;"",SUMPRODUCT(E30:E30,$E$5:$E$5),"")</f>
        <v>0</v>
      </c>
      <c r="G30" s="229">
        <f>IF(D30&lt;&gt;"",ROUND(+F30+(F30*$G$5),0),"")</f>
        <v>0</v>
      </c>
      <c r="H30" s="160">
        <v>0</v>
      </c>
      <c r="I30" s="231">
        <f t="shared" si="1"/>
        <v>0</v>
      </c>
      <c r="J30" s="235">
        <f t="shared" si="3"/>
        <v>0</v>
      </c>
      <c r="K30" s="292"/>
      <c r="L30" s="274"/>
      <c r="M30" s="235">
        <f t="shared" si="4"/>
        <v>0</v>
      </c>
      <c r="N30" s="237"/>
      <c r="O30" s="277"/>
      <c r="P30" s="265">
        <f t="shared" si="5"/>
        <v>0</v>
      </c>
      <c r="Q30" s="188"/>
      <c r="R30" s="288"/>
      <c r="S30" s="285">
        <f t="shared" si="6"/>
        <v>0</v>
      </c>
      <c r="T30" s="203"/>
      <c r="V30" s="270"/>
      <c r="W30" s="369"/>
      <c r="X30" s="270"/>
    </row>
    <row r="31" spans="1:24" s="49" customFormat="1" x14ac:dyDescent="0.2">
      <c r="A31" s="211"/>
      <c r="B31" s="212" t="s">
        <v>47</v>
      </c>
      <c r="C31" s="213" t="s">
        <v>55</v>
      </c>
      <c r="D31" s="214" t="s">
        <v>120</v>
      </c>
      <c r="E31" s="136">
        <v>0</v>
      </c>
      <c r="F31" s="137">
        <f>IF(D31&lt;&gt;"",SUMPRODUCT(E31:E31,$E$5:$E$5),"")</f>
        <v>0</v>
      </c>
      <c r="G31" s="229">
        <f>IF(D31&lt;&gt;"",ROUND(+F31+(F31*$G$5),0),"")</f>
        <v>0</v>
      </c>
      <c r="H31" s="160">
        <v>0</v>
      </c>
      <c r="I31" s="231">
        <f t="shared" si="1"/>
        <v>0</v>
      </c>
      <c r="J31" s="235">
        <f t="shared" si="3"/>
        <v>0</v>
      </c>
      <c r="K31" s="292"/>
      <c r="L31" s="274"/>
      <c r="M31" s="235">
        <f t="shared" si="4"/>
        <v>0</v>
      </c>
      <c r="N31" s="237"/>
      <c r="O31" s="277"/>
      <c r="P31" s="265">
        <f t="shared" si="5"/>
        <v>0</v>
      </c>
      <c r="Q31" s="188"/>
      <c r="R31" s="288"/>
      <c r="S31" s="285">
        <f t="shared" si="6"/>
        <v>0</v>
      </c>
      <c r="T31" s="203"/>
      <c r="V31" s="270"/>
      <c r="W31" s="369"/>
      <c r="X31" s="270"/>
    </row>
    <row r="32" spans="1:24" s="49" customFormat="1" x14ac:dyDescent="0.2">
      <c r="A32" s="211"/>
      <c r="B32" s="212"/>
      <c r="C32" s="213"/>
      <c r="D32" s="214"/>
      <c r="E32" s="136"/>
      <c r="F32" s="137"/>
      <c r="G32" s="229"/>
      <c r="H32" s="160"/>
      <c r="I32" s="231" t="str">
        <f t="shared" si="1"/>
        <v/>
      </c>
      <c r="J32" s="235" t="str">
        <f t="shared" si="3"/>
        <v/>
      </c>
      <c r="K32" s="292"/>
      <c r="L32" s="274"/>
      <c r="M32" s="235" t="str">
        <f t="shared" si="4"/>
        <v/>
      </c>
      <c r="N32" s="237"/>
      <c r="O32" s="277"/>
      <c r="P32" s="265" t="str">
        <f t="shared" si="5"/>
        <v/>
      </c>
      <c r="Q32" s="188"/>
      <c r="R32" s="288"/>
      <c r="S32" s="285" t="str">
        <f t="shared" si="6"/>
        <v/>
      </c>
      <c r="T32" s="203"/>
      <c r="V32" s="270"/>
      <c r="W32" s="251"/>
      <c r="X32" s="270"/>
    </row>
    <row r="33" spans="1:24" s="49" customFormat="1" x14ac:dyDescent="0.2">
      <c r="A33" s="295" t="s">
        <v>56</v>
      </c>
      <c r="B33" s="294" t="s">
        <v>57</v>
      </c>
      <c r="C33" s="213"/>
      <c r="D33" s="214"/>
      <c r="E33" s="136"/>
      <c r="F33" s="137"/>
      <c r="G33" s="229"/>
      <c r="H33" s="160"/>
      <c r="I33" s="231" t="str">
        <f t="shared" si="1"/>
        <v/>
      </c>
      <c r="J33" s="235" t="str">
        <f t="shared" si="3"/>
        <v/>
      </c>
      <c r="K33" s="292"/>
      <c r="L33" s="274"/>
      <c r="M33" s="235" t="str">
        <f t="shared" si="4"/>
        <v/>
      </c>
      <c r="N33" s="237"/>
      <c r="O33" s="277"/>
      <c r="P33" s="265" t="str">
        <f t="shared" si="5"/>
        <v/>
      </c>
      <c r="Q33" s="188"/>
      <c r="R33" s="288"/>
      <c r="S33" s="285" t="str">
        <f t="shared" si="6"/>
        <v/>
      </c>
      <c r="T33" s="203"/>
      <c r="V33" s="270"/>
      <c r="W33" s="251"/>
      <c r="X33" s="270"/>
    </row>
    <row r="34" spans="1:24" s="49" customFormat="1" x14ac:dyDescent="0.2">
      <c r="A34" s="211"/>
      <c r="B34" s="212"/>
      <c r="C34" s="213"/>
      <c r="D34" s="214"/>
      <c r="E34" s="136"/>
      <c r="F34" s="137"/>
      <c r="G34" s="229"/>
      <c r="H34" s="160"/>
      <c r="I34" s="231" t="str">
        <f t="shared" si="1"/>
        <v/>
      </c>
      <c r="J34" s="235" t="str">
        <f t="shared" si="3"/>
        <v/>
      </c>
      <c r="K34" s="292"/>
      <c r="L34" s="274"/>
      <c r="M34" s="235" t="str">
        <f t="shared" si="4"/>
        <v/>
      </c>
      <c r="N34" s="237"/>
      <c r="O34" s="277"/>
      <c r="P34" s="265" t="str">
        <f t="shared" si="5"/>
        <v/>
      </c>
      <c r="Q34" s="188"/>
      <c r="R34" s="288"/>
      <c r="S34" s="285" t="str">
        <f t="shared" si="6"/>
        <v/>
      </c>
      <c r="T34" s="203"/>
      <c r="V34" s="270"/>
      <c r="W34" s="251"/>
      <c r="X34" s="270"/>
    </row>
    <row r="35" spans="1:24" s="49" customFormat="1" ht="38.25" x14ac:dyDescent="0.2">
      <c r="A35" s="211">
        <v>2.1</v>
      </c>
      <c r="B35" s="212" t="s">
        <v>60</v>
      </c>
      <c r="C35" s="213" t="s">
        <v>59</v>
      </c>
      <c r="D35" s="214" t="s">
        <v>120</v>
      </c>
      <c r="E35" s="136">
        <v>0</v>
      </c>
      <c r="F35" s="137">
        <f t="shared" ref="F35:F41" si="7">IF(D35&lt;&gt;"",SUMPRODUCT(E35:E35,$E$5:$E$5),"")</f>
        <v>0</v>
      </c>
      <c r="G35" s="229">
        <f t="shared" ref="G35:G40" si="8">IF(D35&lt;&gt;"",ROUND(+F35+(F35*$G$5),0),"")</f>
        <v>0</v>
      </c>
      <c r="H35" s="160">
        <v>2940</v>
      </c>
      <c r="I35" s="231">
        <f t="shared" si="1"/>
        <v>2672.73</v>
      </c>
      <c r="J35" s="235">
        <f t="shared" si="3"/>
        <v>0</v>
      </c>
      <c r="K35" s="292"/>
      <c r="L35" s="274"/>
      <c r="M35" s="235">
        <f t="shared" si="4"/>
        <v>0</v>
      </c>
      <c r="N35" s="222"/>
      <c r="O35" s="276"/>
      <c r="P35" s="265">
        <f t="shared" si="5"/>
        <v>0</v>
      </c>
      <c r="Q35" s="188"/>
      <c r="R35" s="288"/>
      <c r="S35" s="285">
        <f t="shared" si="6"/>
        <v>0</v>
      </c>
      <c r="T35" s="203"/>
      <c r="V35" s="281"/>
      <c r="W35" s="250"/>
      <c r="X35" s="281"/>
    </row>
    <row r="36" spans="1:24" s="49" customFormat="1" x14ac:dyDescent="0.2">
      <c r="A36" s="211"/>
      <c r="B36" s="212"/>
      <c r="C36" s="213"/>
      <c r="D36" s="214"/>
      <c r="E36" s="136"/>
      <c r="F36" s="137" t="str">
        <f t="shared" si="7"/>
        <v/>
      </c>
      <c r="G36" s="229" t="str">
        <f t="shared" si="8"/>
        <v/>
      </c>
      <c r="H36" s="160"/>
      <c r="I36" s="231" t="str">
        <f t="shared" si="1"/>
        <v/>
      </c>
      <c r="J36" s="235" t="str">
        <f t="shared" si="3"/>
        <v/>
      </c>
      <c r="K36" s="292"/>
      <c r="L36" s="274"/>
      <c r="M36" s="235" t="str">
        <f t="shared" si="4"/>
        <v/>
      </c>
      <c r="N36" s="222"/>
      <c r="O36" s="276"/>
      <c r="P36" s="265" t="str">
        <f t="shared" si="5"/>
        <v/>
      </c>
      <c r="Q36" s="188"/>
      <c r="R36" s="288"/>
      <c r="S36" s="285" t="str">
        <f t="shared" si="6"/>
        <v/>
      </c>
      <c r="T36" s="203"/>
      <c r="V36" s="281"/>
      <c r="W36" s="250"/>
      <c r="X36" s="281"/>
    </row>
    <row r="37" spans="1:24" s="49" customFormat="1" ht="38.25" x14ac:dyDescent="0.2">
      <c r="A37" s="211">
        <v>2.2000000000000002</v>
      </c>
      <c r="B37" s="212" t="s">
        <v>61</v>
      </c>
      <c r="C37" s="213" t="s">
        <v>59</v>
      </c>
      <c r="D37" s="214" t="s">
        <v>120</v>
      </c>
      <c r="E37" s="136">
        <v>0</v>
      </c>
      <c r="F37" s="137">
        <f t="shared" si="7"/>
        <v>0</v>
      </c>
      <c r="G37" s="229">
        <f t="shared" si="8"/>
        <v>0</v>
      </c>
      <c r="H37" s="160">
        <v>840</v>
      </c>
      <c r="I37" s="231">
        <f t="shared" si="1"/>
        <v>763.64</v>
      </c>
      <c r="J37" s="235">
        <f t="shared" si="3"/>
        <v>0</v>
      </c>
      <c r="K37" s="292"/>
      <c r="L37" s="274"/>
      <c r="M37" s="235">
        <f t="shared" si="4"/>
        <v>0</v>
      </c>
      <c r="N37" s="222"/>
      <c r="O37" s="276"/>
      <c r="P37" s="265">
        <f t="shared" si="5"/>
        <v>0</v>
      </c>
      <c r="Q37" s="188"/>
      <c r="R37" s="288"/>
      <c r="S37" s="285">
        <f t="shared" si="6"/>
        <v>0</v>
      </c>
      <c r="T37" s="203"/>
      <c r="V37" s="281"/>
      <c r="W37" s="250"/>
      <c r="X37" s="281"/>
    </row>
    <row r="38" spans="1:24" s="49" customFormat="1" x14ac:dyDescent="0.2">
      <c r="A38" s="211"/>
      <c r="B38" s="212"/>
      <c r="C38" s="213"/>
      <c r="D38" s="214"/>
      <c r="E38" s="136"/>
      <c r="F38" s="137" t="str">
        <f t="shared" si="7"/>
        <v/>
      </c>
      <c r="G38" s="229" t="str">
        <f t="shared" si="8"/>
        <v/>
      </c>
      <c r="H38" s="160"/>
      <c r="I38" s="231" t="str">
        <f t="shared" si="1"/>
        <v/>
      </c>
      <c r="J38" s="235" t="str">
        <f t="shared" si="3"/>
        <v/>
      </c>
      <c r="K38" s="292"/>
      <c r="L38" s="274"/>
      <c r="M38" s="235" t="str">
        <f t="shared" si="4"/>
        <v/>
      </c>
      <c r="N38" s="222"/>
      <c r="O38" s="276"/>
      <c r="P38" s="265" t="str">
        <f t="shared" si="5"/>
        <v/>
      </c>
      <c r="Q38" s="188"/>
      <c r="R38" s="288"/>
      <c r="S38" s="285" t="str">
        <f t="shared" si="6"/>
        <v/>
      </c>
      <c r="T38" s="203"/>
      <c r="V38" s="281"/>
      <c r="W38" s="250"/>
      <c r="X38" s="281"/>
    </row>
    <row r="39" spans="1:24" s="49" customFormat="1" ht="38.25" x14ac:dyDescent="0.2">
      <c r="A39" s="211">
        <v>2.2999999999999998</v>
      </c>
      <c r="B39" s="212" t="s">
        <v>62</v>
      </c>
      <c r="C39" s="213" t="s">
        <v>59</v>
      </c>
      <c r="D39" s="214" t="s">
        <v>120</v>
      </c>
      <c r="E39" s="136">
        <v>0</v>
      </c>
      <c r="F39" s="137">
        <f t="shared" si="7"/>
        <v>0</v>
      </c>
      <c r="G39" s="229">
        <f t="shared" si="8"/>
        <v>0</v>
      </c>
      <c r="H39" s="160">
        <v>1890</v>
      </c>
      <c r="I39" s="231">
        <f t="shared" si="1"/>
        <v>1718.18</v>
      </c>
      <c r="J39" s="235">
        <f t="shared" si="3"/>
        <v>0</v>
      </c>
      <c r="K39" s="292"/>
      <c r="L39" s="274"/>
      <c r="M39" s="235">
        <f t="shared" si="4"/>
        <v>0</v>
      </c>
      <c r="N39" s="222"/>
      <c r="O39" s="276"/>
      <c r="P39" s="265">
        <f t="shared" si="5"/>
        <v>0</v>
      </c>
      <c r="Q39" s="188"/>
      <c r="R39" s="288"/>
      <c r="S39" s="285">
        <f t="shared" si="6"/>
        <v>0</v>
      </c>
      <c r="T39" s="203"/>
      <c r="V39" s="281"/>
      <c r="W39" s="250"/>
      <c r="X39" s="281"/>
    </row>
    <row r="40" spans="1:24" s="49" customFormat="1" x14ac:dyDescent="0.2">
      <c r="A40" s="211"/>
      <c r="B40" s="212"/>
      <c r="C40" s="213"/>
      <c r="D40" s="214"/>
      <c r="E40" s="136"/>
      <c r="F40" s="137" t="str">
        <f t="shared" si="7"/>
        <v/>
      </c>
      <c r="G40" s="229" t="str">
        <f t="shared" si="8"/>
        <v/>
      </c>
      <c r="H40" s="160"/>
      <c r="I40" s="231" t="str">
        <f t="shared" si="1"/>
        <v/>
      </c>
      <c r="J40" s="235" t="str">
        <f t="shared" si="3"/>
        <v/>
      </c>
      <c r="K40" s="292"/>
      <c r="L40" s="274"/>
      <c r="M40" s="235" t="str">
        <f t="shared" si="4"/>
        <v/>
      </c>
      <c r="N40" s="222"/>
      <c r="O40" s="276"/>
      <c r="P40" s="265" t="str">
        <f t="shared" si="5"/>
        <v/>
      </c>
      <c r="Q40" s="188"/>
      <c r="R40" s="288"/>
      <c r="S40" s="285" t="str">
        <f t="shared" si="6"/>
        <v/>
      </c>
      <c r="T40" s="203"/>
      <c r="V40" s="281"/>
      <c r="W40" s="250"/>
      <c r="X40" s="281"/>
    </row>
    <row r="41" spans="1:24" s="49" customFormat="1" ht="38.25" x14ac:dyDescent="0.2">
      <c r="A41" s="211">
        <v>2.4</v>
      </c>
      <c r="B41" s="212" t="s">
        <v>75</v>
      </c>
      <c r="C41" s="213" t="s">
        <v>59</v>
      </c>
      <c r="D41" s="214" t="s">
        <v>120</v>
      </c>
      <c r="E41" s="136">
        <v>0</v>
      </c>
      <c r="F41" s="137">
        <f t="shared" si="7"/>
        <v>0</v>
      </c>
      <c r="G41" s="229">
        <f>IF(D41&lt;&gt;"",ROUND(+F41+(F41*$G$5),0),"")</f>
        <v>0</v>
      </c>
      <c r="H41" s="160">
        <v>3150</v>
      </c>
      <c r="I41" s="231">
        <f t="shared" si="1"/>
        <v>2863.64</v>
      </c>
      <c r="J41" s="235">
        <f t="shared" si="3"/>
        <v>0</v>
      </c>
      <c r="K41" s="292"/>
      <c r="L41" s="274"/>
      <c r="M41" s="235">
        <f t="shared" si="4"/>
        <v>0</v>
      </c>
      <c r="N41" s="222"/>
      <c r="O41" s="276"/>
      <c r="P41" s="265">
        <f t="shared" si="5"/>
        <v>0</v>
      </c>
      <c r="Q41" s="188"/>
      <c r="R41" s="288"/>
      <c r="S41" s="285">
        <f t="shared" si="6"/>
        <v>0</v>
      </c>
      <c r="T41" s="203"/>
      <c r="V41" s="281"/>
      <c r="W41" s="250"/>
      <c r="X41" s="281"/>
    </row>
    <row r="42" spans="1:24" s="49" customFormat="1" x14ac:dyDescent="0.2">
      <c r="A42" s="211"/>
      <c r="B42" s="212"/>
      <c r="C42" s="213"/>
      <c r="D42" s="214"/>
      <c r="E42" s="136"/>
      <c r="F42" s="137"/>
      <c r="G42" s="229"/>
      <c r="H42" s="160"/>
      <c r="I42" s="231" t="str">
        <f t="shared" si="1"/>
        <v/>
      </c>
      <c r="J42" s="235" t="str">
        <f t="shared" si="3"/>
        <v/>
      </c>
      <c r="K42" s="292"/>
      <c r="L42" s="274"/>
      <c r="M42" s="235" t="str">
        <f t="shared" si="4"/>
        <v/>
      </c>
      <c r="N42" s="222"/>
      <c r="O42" s="276"/>
      <c r="P42" s="265" t="str">
        <f t="shared" si="5"/>
        <v/>
      </c>
      <c r="Q42" s="188"/>
      <c r="R42" s="288"/>
      <c r="S42" s="285" t="str">
        <f t="shared" si="6"/>
        <v/>
      </c>
      <c r="T42" s="203"/>
      <c r="V42" s="281"/>
      <c r="W42" s="251"/>
      <c r="X42" s="281"/>
    </row>
    <row r="43" spans="1:24" s="49" customFormat="1" ht="25.5" x14ac:dyDescent="0.2">
      <c r="A43" s="211">
        <v>2.5</v>
      </c>
      <c r="B43" s="212" t="s">
        <v>119</v>
      </c>
      <c r="C43" s="213" t="s">
        <v>59</v>
      </c>
      <c r="D43" s="214" t="s">
        <v>120</v>
      </c>
      <c r="E43" s="136">
        <v>0</v>
      </c>
      <c r="F43" s="137">
        <f>IF(D43&lt;&gt;"",SUMPRODUCT(E43:E43,$E$5:$E$5),"")</f>
        <v>0</v>
      </c>
      <c r="G43" s="229">
        <f>IF(D43&lt;&gt;"",ROUND(+F43+(F43*$G$5),0),"")</f>
        <v>0</v>
      </c>
      <c r="H43" s="160">
        <v>3150</v>
      </c>
      <c r="I43" s="231">
        <f t="shared" si="1"/>
        <v>2863.64</v>
      </c>
      <c r="J43" s="235">
        <f t="shared" si="3"/>
        <v>0</v>
      </c>
      <c r="K43" s="292"/>
      <c r="L43" s="274"/>
      <c r="M43" s="235">
        <f t="shared" si="4"/>
        <v>0</v>
      </c>
      <c r="N43" s="237"/>
      <c r="O43" s="277"/>
      <c r="P43" s="265">
        <f t="shared" si="5"/>
        <v>0</v>
      </c>
      <c r="Q43" s="188"/>
      <c r="R43" s="288"/>
      <c r="S43" s="285">
        <f t="shared" si="6"/>
        <v>0</v>
      </c>
      <c r="T43" s="203"/>
      <c r="V43" s="281"/>
      <c r="W43" s="296"/>
      <c r="X43" s="281"/>
    </row>
    <row r="44" spans="1:24" s="49" customFormat="1" x14ac:dyDescent="0.2">
      <c r="A44" s="211"/>
      <c r="B44" s="212"/>
      <c r="C44" s="213"/>
      <c r="D44" s="214"/>
      <c r="E44" s="136"/>
      <c r="F44" s="137"/>
      <c r="G44" s="229"/>
      <c r="H44" s="160"/>
      <c r="I44" s="231" t="str">
        <f t="shared" si="1"/>
        <v/>
      </c>
      <c r="J44" s="235" t="str">
        <f t="shared" si="3"/>
        <v/>
      </c>
      <c r="K44" s="292"/>
      <c r="L44" s="274"/>
      <c r="M44" s="235" t="str">
        <f t="shared" si="4"/>
        <v/>
      </c>
      <c r="N44" s="237"/>
      <c r="O44" s="277"/>
      <c r="P44" s="265" t="str">
        <f t="shared" si="5"/>
        <v/>
      </c>
      <c r="Q44" s="188"/>
      <c r="R44" s="288"/>
      <c r="S44" s="285" t="str">
        <f t="shared" si="6"/>
        <v/>
      </c>
      <c r="T44" s="203"/>
      <c r="V44" s="281"/>
      <c r="W44" s="296"/>
      <c r="X44" s="281"/>
    </row>
    <row r="45" spans="1:24" s="49" customFormat="1" ht="38.25" x14ac:dyDescent="0.2">
      <c r="A45" s="211">
        <v>2.5</v>
      </c>
      <c r="B45" s="212" t="s">
        <v>118</v>
      </c>
      <c r="C45" s="213" t="s">
        <v>59</v>
      </c>
      <c r="D45" s="214" t="s">
        <v>120</v>
      </c>
      <c r="E45" s="136">
        <v>0</v>
      </c>
      <c r="F45" s="137">
        <f>IF(D45&lt;&gt;"",SUMPRODUCT(E45:E45,$E$5:$E$5),"")</f>
        <v>0</v>
      </c>
      <c r="G45" s="229">
        <f>IF(D45&lt;&gt;"",ROUND(+F45+(F45*$G$5),0),"")</f>
        <v>0</v>
      </c>
      <c r="H45" s="160">
        <v>1050</v>
      </c>
      <c r="I45" s="231">
        <f>IF(D45&lt;&gt;"",ROUND(H45/$I$3,2),"")</f>
        <v>954.55</v>
      </c>
      <c r="J45" s="235">
        <f>IF(I45&lt;&gt;"",ROUND($G45*I45,2),"")</f>
        <v>0</v>
      </c>
      <c r="K45" s="292"/>
      <c r="L45" s="274"/>
      <c r="M45" s="235">
        <f>IF($C45="","",ROUND($G45*K45,2))</f>
        <v>0</v>
      </c>
      <c r="N45" s="237"/>
      <c r="O45" s="277"/>
      <c r="P45" s="265">
        <f>IF($C45="","",ROUND($G45*N45,2))</f>
        <v>0</v>
      </c>
      <c r="Q45" s="188"/>
      <c r="R45" s="288"/>
      <c r="S45" s="285">
        <f>IF($C45="","",ROUND($G45*Q45,2))</f>
        <v>0</v>
      </c>
      <c r="T45" s="203"/>
      <c r="V45" s="281"/>
      <c r="W45" s="296"/>
      <c r="X45" s="281"/>
    </row>
    <row r="46" spans="1:24" s="49" customFormat="1" x14ac:dyDescent="0.2">
      <c r="A46" s="211"/>
      <c r="B46" s="212"/>
      <c r="C46" s="213"/>
      <c r="D46" s="214"/>
      <c r="E46" s="136"/>
      <c r="F46" s="137"/>
      <c r="G46" s="229"/>
      <c r="H46" s="160"/>
      <c r="I46" s="231" t="str">
        <f>IF(D46&lt;&gt;"",ROUND(H46/$I$3,2),"")</f>
        <v/>
      </c>
      <c r="J46" s="235" t="str">
        <f>IF(I46&lt;&gt;"",ROUND($G46*I46,2),"")</f>
        <v/>
      </c>
      <c r="K46" s="292"/>
      <c r="L46" s="274"/>
      <c r="M46" s="235" t="str">
        <f>IF($C46="","",ROUND($G46*K46,2))</f>
        <v/>
      </c>
      <c r="N46" s="237"/>
      <c r="O46" s="277"/>
      <c r="P46" s="265" t="str">
        <f>IF($C46="","",ROUND($G46*N46,2))</f>
        <v/>
      </c>
      <c r="Q46" s="188"/>
      <c r="R46" s="288"/>
      <c r="S46" s="285" t="str">
        <f>IF($C46="","",ROUND($G46*Q46,2))</f>
        <v/>
      </c>
      <c r="T46" s="203"/>
      <c r="V46" s="281"/>
      <c r="W46" s="296"/>
      <c r="X46" s="281"/>
    </row>
    <row r="47" spans="1:24" s="49" customFormat="1" ht="38.25" x14ac:dyDescent="0.2">
      <c r="A47" s="211">
        <v>2.6</v>
      </c>
      <c r="B47" s="212" t="s">
        <v>76</v>
      </c>
      <c r="C47" s="213" t="s">
        <v>59</v>
      </c>
      <c r="D47" s="214" t="s">
        <v>120</v>
      </c>
      <c r="E47" s="136">
        <v>0</v>
      </c>
      <c r="F47" s="137">
        <f t="shared" ref="F47:F55" si="9">IF(D47&lt;&gt;"",SUMPRODUCT(E47:E47,$E$5:$E$5),"")</f>
        <v>0</v>
      </c>
      <c r="G47" s="229">
        <f t="shared" ref="G47:G55" si="10">IF(D47&lt;&gt;"",ROUND(+F47+(F47*$G$5),0),"")</f>
        <v>0</v>
      </c>
      <c r="H47" s="160">
        <v>1890</v>
      </c>
      <c r="I47" s="231">
        <f t="shared" si="1"/>
        <v>1718.18</v>
      </c>
      <c r="J47" s="235">
        <f t="shared" si="3"/>
        <v>0</v>
      </c>
      <c r="K47" s="292"/>
      <c r="L47" s="274"/>
      <c r="M47" s="235">
        <f t="shared" si="4"/>
        <v>0</v>
      </c>
      <c r="N47" s="237"/>
      <c r="O47" s="277"/>
      <c r="P47" s="265">
        <f t="shared" si="5"/>
        <v>0</v>
      </c>
      <c r="Q47" s="188"/>
      <c r="R47" s="288"/>
      <c r="S47" s="285">
        <f t="shared" si="6"/>
        <v>0</v>
      </c>
      <c r="T47" s="203"/>
      <c r="V47" s="281"/>
      <c r="W47" s="296"/>
      <c r="X47" s="281"/>
    </row>
    <row r="48" spans="1:24" s="49" customFormat="1" x14ac:dyDescent="0.2">
      <c r="A48" s="211"/>
      <c r="B48" s="212"/>
      <c r="C48" s="215"/>
      <c r="D48" s="214"/>
      <c r="E48" s="136"/>
      <c r="F48" s="137" t="str">
        <f t="shared" si="9"/>
        <v/>
      </c>
      <c r="G48" s="229" t="str">
        <f t="shared" si="10"/>
        <v/>
      </c>
      <c r="H48" s="160" t="str">
        <f>IF(C48&lt;&gt;"",ROUND(G48/$I$3,2),"")</f>
        <v/>
      </c>
      <c r="I48" s="231" t="str">
        <f t="shared" si="1"/>
        <v/>
      </c>
      <c r="J48" s="235" t="str">
        <f t="shared" si="3"/>
        <v/>
      </c>
      <c r="K48" s="292"/>
      <c r="L48" s="274"/>
      <c r="M48" s="235" t="str">
        <f t="shared" si="4"/>
        <v/>
      </c>
      <c r="N48" s="237"/>
      <c r="O48" s="277"/>
      <c r="P48" s="265" t="str">
        <f t="shared" si="5"/>
        <v/>
      </c>
      <c r="Q48" s="188"/>
      <c r="R48" s="288"/>
      <c r="S48" s="285" t="str">
        <f t="shared" si="6"/>
        <v/>
      </c>
      <c r="T48" s="203"/>
      <c r="V48" s="281"/>
      <c r="W48" s="296"/>
      <c r="X48" s="281"/>
    </row>
    <row r="49" spans="1:24" s="49" customFormat="1" ht="38.25" x14ac:dyDescent="0.2">
      <c r="A49" s="211">
        <v>2.7</v>
      </c>
      <c r="B49" s="212" t="s">
        <v>77</v>
      </c>
      <c r="C49" s="213" t="s">
        <v>59</v>
      </c>
      <c r="D49" s="214" t="s">
        <v>120</v>
      </c>
      <c r="E49" s="136">
        <v>0</v>
      </c>
      <c r="F49" s="137">
        <f t="shared" si="9"/>
        <v>0</v>
      </c>
      <c r="G49" s="229">
        <f t="shared" si="10"/>
        <v>0</v>
      </c>
      <c r="H49" s="160">
        <v>78750</v>
      </c>
      <c r="I49" s="231">
        <f t="shared" si="1"/>
        <v>71590.91</v>
      </c>
      <c r="J49" s="235">
        <f t="shared" si="3"/>
        <v>0</v>
      </c>
      <c r="K49" s="292"/>
      <c r="L49" s="274"/>
      <c r="M49" s="235">
        <f t="shared" si="4"/>
        <v>0</v>
      </c>
      <c r="N49" s="237"/>
      <c r="O49" s="277"/>
      <c r="P49" s="265">
        <f t="shared" si="5"/>
        <v>0</v>
      </c>
      <c r="Q49" s="188"/>
      <c r="R49" s="288"/>
      <c r="S49" s="285">
        <f t="shared" si="6"/>
        <v>0</v>
      </c>
      <c r="T49" s="203"/>
      <c r="V49" s="270"/>
      <c r="W49" s="296"/>
      <c r="X49" s="270"/>
    </row>
    <row r="50" spans="1:24" s="49" customFormat="1" x14ac:dyDescent="0.2">
      <c r="A50" s="211"/>
      <c r="B50" s="212"/>
      <c r="C50" s="213"/>
      <c r="D50" s="214"/>
      <c r="E50" s="136"/>
      <c r="F50" s="137" t="str">
        <f t="shared" si="9"/>
        <v/>
      </c>
      <c r="G50" s="229" t="str">
        <f t="shared" si="10"/>
        <v/>
      </c>
      <c r="H50" s="160" t="str">
        <f>IF(C50&lt;&gt;"",ROUND(G50/$I$3,2),"")</f>
        <v/>
      </c>
      <c r="I50" s="231" t="str">
        <f t="shared" si="1"/>
        <v/>
      </c>
      <c r="J50" s="235" t="str">
        <f t="shared" si="3"/>
        <v/>
      </c>
      <c r="K50" s="292"/>
      <c r="L50" s="274"/>
      <c r="M50" s="235" t="str">
        <f t="shared" si="4"/>
        <v/>
      </c>
      <c r="N50" s="222"/>
      <c r="O50" s="276"/>
      <c r="P50" s="265" t="str">
        <f t="shared" si="5"/>
        <v/>
      </c>
      <c r="Q50" s="188"/>
      <c r="R50" s="288"/>
      <c r="S50" s="285" t="str">
        <f t="shared" si="6"/>
        <v/>
      </c>
      <c r="T50" s="203"/>
      <c r="V50" s="270"/>
      <c r="W50" s="296"/>
      <c r="X50" s="270"/>
    </row>
    <row r="51" spans="1:24" s="49" customFormat="1" x14ac:dyDescent="0.2">
      <c r="A51" s="211">
        <v>2.8</v>
      </c>
      <c r="B51" s="212" t="s">
        <v>41</v>
      </c>
      <c r="C51" s="213"/>
      <c r="D51" s="214"/>
      <c r="E51" s="136"/>
      <c r="F51" s="137" t="str">
        <f t="shared" si="9"/>
        <v/>
      </c>
      <c r="G51" s="229" t="str">
        <f t="shared" si="10"/>
        <v/>
      </c>
      <c r="H51" s="160"/>
      <c r="I51" s="231" t="str">
        <f t="shared" si="1"/>
        <v/>
      </c>
      <c r="J51" s="235" t="str">
        <f t="shared" si="3"/>
        <v/>
      </c>
      <c r="K51" s="292"/>
      <c r="L51" s="274"/>
      <c r="M51" s="235" t="str">
        <f t="shared" si="4"/>
        <v/>
      </c>
      <c r="N51" s="222"/>
      <c r="O51" s="276"/>
      <c r="P51" s="265" t="str">
        <f t="shared" si="5"/>
        <v/>
      </c>
      <c r="Q51" s="188"/>
      <c r="R51" s="288"/>
      <c r="S51" s="285" t="str">
        <f t="shared" si="6"/>
        <v/>
      </c>
      <c r="T51" s="203"/>
      <c r="V51" s="270"/>
      <c r="W51" s="296"/>
      <c r="X51" s="270"/>
    </row>
    <row r="52" spans="1:24" s="49" customFormat="1" ht="25.5" x14ac:dyDescent="0.2">
      <c r="A52" s="211"/>
      <c r="B52" s="212" t="s">
        <v>78</v>
      </c>
      <c r="C52" s="213" t="s">
        <v>59</v>
      </c>
      <c r="D52" s="214" t="s">
        <v>120</v>
      </c>
      <c r="E52" s="136">
        <v>0</v>
      </c>
      <c r="F52" s="137">
        <f t="shared" si="9"/>
        <v>0</v>
      </c>
      <c r="G52" s="229">
        <f t="shared" si="10"/>
        <v>0</v>
      </c>
      <c r="H52" s="160">
        <v>3500</v>
      </c>
      <c r="I52" s="231">
        <f t="shared" si="1"/>
        <v>3181.82</v>
      </c>
      <c r="J52" s="235">
        <f t="shared" si="3"/>
        <v>0</v>
      </c>
      <c r="K52" s="292"/>
      <c r="L52" s="274"/>
      <c r="M52" s="235">
        <f t="shared" si="4"/>
        <v>0</v>
      </c>
      <c r="N52" s="222"/>
      <c r="O52" s="276"/>
      <c r="P52" s="265">
        <f t="shared" si="5"/>
        <v>0</v>
      </c>
      <c r="Q52" s="188"/>
      <c r="R52" s="288"/>
      <c r="S52" s="285">
        <f t="shared" si="6"/>
        <v>0</v>
      </c>
      <c r="T52" s="203"/>
      <c r="V52" s="270"/>
      <c r="W52" s="296"/>
      <c r="X52" s="270"/>
    </row>
    <row r="53" spans="1:24" s="49" customFormat="1" ht="38.25" x14ac:dyDescent="0.2">
      <c r="A53" s="211"/>
      <c r="B53" s="212" t="s">
        <v>79</v>
      </c>
      <c r="C53" s="213" t="s">
        <v>59</v>
      </c>
      <c r="D53" s="214" t="s">
        <v>120</v>
      </c>
      <c r="E53" s="136">
        <v>0</v>
      </c>
      <c r="F53" s="137">
        <f t="shared" si="9"/>
        <v>0</v>
      </c>
      <c r="G53" s="229">
        <f t="shared" si="10"/>
        <v>0</v>
      </c>
      <c r="H53" s="300" t="s">
        <v>117</v>
      </c>
      <c r="I53" s="299" t="s">
        <v>117</v>
      </c>
      <c r="J53" s="235" t="e">
        <f t="shared" si="3"/>
        <v>#VALUE!</v>
      </c>
      <c r="K53" s="292"/>
      <c r="L53" s="274"/>
      <c r="M53" s="235">
        <f t="shared" si="4"/>
        <v>0</v>
      </c>
      <c r="N53" s="237"/>
      <c r="O53" s="277"/>
      <c r="P53" s="265">
        <f t="shared" si="5"/>
        <v>0</v>
      </c>
      <c r="Q53" s="188"/>
      <c r="R53" s="288"/>
      <c r="S53" s="285">
        <f t="shared" si="6"/>
        <v>0</v>
      </c>
      <c r="T53" s="203"/>
      <c r="V53" s="270"/>
      <c r="W53" s="296"/>
      <c r="X53" s="270"/>
    </row>
    <row r="54" spans="1:24" s="49" customFormat="1" ht="25.5" x14ac:dyDescent="0.2">
      <c r="A54" s="211"/>
      <c r="B54" s="212" t="s">
        <v>58</v>
      </c>
      <c r="C54" s="213" t="s">
        <v>59</v>
      </c>
      <c r="D54" s="214" t="s">
        <v>120</v>
      </c>
      <c r="E54" s="136">
        <v>0</v>
      </c>
      <c r="F54" s="137">
        <f t="shared" si="9"/>
        <v>0</v>
      </c>
      <c r="G54" s="229">
        <f t="shared" si="10"/>
        <v>0</v>
      </c>
      <c r="H54" s="300" t="s">
        <v>117</v>
      </c>
      <c r="I54" s="299" t="s">
        <v>117</v>
      </c>
      <c r="J54" s="235" t="e">
        <f t="shared" si="3"/>
        <v>#VALUE!</v>
      </c>
      <c r="K54" s="292"/>
      <c r="L54" s="274"/>
      <c r="M54" s="235">
        <f t="shared" si="4"/>
        <v>0</v>
      </c>
      <c r="N54" s="237"/>
      <c r="O54" s="277"/>
      <c r="P54" s="265">
        <f t="shared" si="5"/>
        <v>0</v>
      </c>
      <c r="Q54" s="188"/>
      <c r="R54" s="288"/>
      <c r="S54" s="285">
        <f t="shared" si="6"/>
        <v>0</v>
      </c>
      <c r="T54" s="203"/>
      <c r="V54" s="270"/>
      <c r="W54" s="296"/>
      <c r="X54" s="270"/>
    </row>
    <row r="55" spans="1:24" s="49" customFormat="1" ht="15" customHeight="1" x14ac:dyDescent="0.2">
      <c r="A55" s="97"/>
      <c r="B55" s="96"/>
      <c r="C55" s="144"/>
      <c r="D55" s="273"/>
      <c r="E55" s="136"/>
      <c r="F55" s="137" t="str">
        <f t="shared" si="9"/>
        <v/>
      </c>
      <c r="G55" s="229" t="str">
        <f t="shared" si="10"/>
        <v/>
      </c>
      <c r="H55" s="138" t="str">
        <f>IF(C55&lt;&gt;"",ROUND(G55/$I$3,2),"")</f>
        <v/>
      </c>
      <c r="I55" s="274" t="str">
        <f t="shared" si="1"/>
        <v/>
      </c>
      <c r="J55" s="235" t="str">
        <f t="shared" si="3"/>
        <v/>
      </c>
      <c r="K55" s="292"/>
      <c r="L55" s="274"/>
      <c r="M55" s="235" t="str">
        <f t="shared" si="4"/>
        <v/>
      </c>
      <c r="N55" s="222"/>
      <c r="O55" s="276"/>
      <c r="P55" s="265" t="str">
        <f t="shared" si="5"/>
        <v/>
      </c>
      <c r="Q55" s="188"/>
      <c r="R55" s="288"/>
      <c r="S55" s="285" t="str">
        <f t="shared" si="6"/>
        <v/>
      </c>
      <c r="T55" s="202"/>
      <c r="V55" s="249"/>
      <c r="W55" s="296"/>
      <c r="X55" s="249"/>
    </row>
    <row r="56" spans="1:24" s="49" customFormat="1" ht="38.25" x14ac:dyDescent="0.2">
      <c r="A56" s="211">
        <v>2.9</v>
      </c>
      <c r="B56" s="212" t="s">
        <v>63</v>
      </c>
      <c r="C56" s="213"/>
      <c r="D56" s="214"/>
      <c r="E56" s="136"/>
      <c r="F56" s="137"/>
      <c r="G56" s="229"/>
      <c r="H56" s="160"/>
      <c r="I56" s="231" t="str">
        <f t="shared" si="1"/>
        <v/>
      </c>
      <c r="J56" s="235" t="str">
        <f t="shared" si="3"/>
        <v/>
      </c>
      <c r="K56" s="292"/>
      <c r="L56" s="274"/>
      <c r="M56" s="235" t="str">
        <f t="shared" si="4"/>
        <v/>
      </c>
      <c r="N56" s="237"/>
      <c r="O56" s="277"/>
      <c r="P56" s="265" t="str">
        <f t="shared" si="5"/>
        <v/>
      </c>
      <c r="Q56" s="188"/>
      <c r="R56" s="288"/>
      <c r="S56" s="285" t="str">
        <f t="shared" si="6"/>
        <v/>
      </c>
      <c r="T56" s="203"/>
      <c r="V56" s="281"/>
      <c r="W56" s="296"/>
      <c r="X56" s="281"/>
    </row>
    <row r="57" spans="1:24" s="49" customFormat="1" x14ac:dyDescent="0.2">
      <c r="A57" s="211"/>
      <c r="B57" s="212" t="s">
        <v>45</v>
      </c>
      <c r="C57" s="213" t="s">
        <v>59</v>
      </c>
      <c r="D57" s="214" t="s">
        <v>120</v>
      </c>
      <c r="E57" s="136">
        <v>0</v>
      </c>
      <c r="F57" s="137">
        <f>IF(D57&lt;&gt;"",SUMPRODUCT(E57:E57,$E$5:$E$5),"")</f>
        <v>0</v>
      </c>
      <c r="G57" s="229">
        <f>IF(D57&lt;&gt;"",ROUND(+F57+(F57*$G$5),0),"")</f>
        <v>0</v>
      </c>
      <c r="H57" s="160">
        <v>0</v>
      </c>
      <c r="I57" s="231">
        <f t="shared" si="1"/>
        <v>0</v>
      </c>
      <c r="J57" s="235">
        <f t="shared" si="3"/>
        <v>0</v>
      </c>
      <c r="K57" s="292"/>
      <c r="L57" s="274"/>
      <c r="M57" s="235">
        <f t="shared" si="4"/>
        <v>0</v>
      </c>
      <c r="N57" s="237"/>
      <c r="O57" s="277"/>
      <c r="P57" s="265">
        <f t="shared" si="5"/>
        <v>0</v>
      </c>
      <c r="Q57" s="188"/>
      <c r="R57" s="288"/>
      <c r="S57" s="285">
        <f t="shared" si="6"/>
        <v>0</v>
      </c>
      <c r="T57" s="203"/>
      <c r="V57" s="281"/>
      <c r="W57" s="296"/>
      <c r="X57" s="281"/>
    </row>
    <row r="58" spans="1:24" s="49" customFormat="1" x14ac:dyDescent="0.2">
      <c r="A58" s="211"/>
      <c r="B58" s="212" t="s">
        <v>46</v>
      </c>
      <c r="C58" s="213" t="s">
        <v>59</v>
      </c>
      <c r="D58" s="214" t="s">
        <v>120</v>
      </c>
      <c r="E58" s="136">
        <v>0</v>
      </c>
      <c r="F58" s="137">
        <f>IF(D58&lt;&gt;"",SUMPRODUCT(E58:E58,$E$5:$E$5),"")</f>
        <v>0</v>
      </c>
      <c r="G58" s="229">
        <f>IF(D58&lt;&gt;"",ROUND(+F58+(F58*$G$5),0),"")</f>
        <v>0</v>
      </c>
      <c r="H58" s="160">
        <v>0</v>
      </c>
      <c r="I58" s="231">
        <f t="shared" si="1"/>
        <v>0</v>
      </c>
      <c r="J58" s="235">
        <f t="shared" si="3"/>
        <v>0</v>
      </c>
      <c r="K58" s="292"/>
      <c r="L58" s="274"/>
      <c r="M58" s="235">
        <f t="shared" si="4"/>
        <v>0</v>
      </c>
      <c r="N58" s="237"/>
      <c r="O58" s="277"/>
      <c r="P58" s="265">
        <f t="shared" si="5"/>
        <v>0</v>
      </c>
      <c r="Q58" s="188"/>
      <c r="R58" s="288"/>
      <c r="S58" s="285">
        <f t="shared" si="6"/>
        <v>0</v>
      </c>
      <c r="T58" s="203"/>
      <c r="V58" s="281"/>
      <c r="W58" s="296"/>
      <c r="X58" s="281"/>
    </row>
    <row r="59" spans="1:24" s="49" customFormat="1" x14ac:dyDescent="0.2">
      <c r="A59" s="211"/>
      <c r="B59" s="212"/>
      <c r="C59" s="215"/>
      <c r="D59" s="214"/>
      <c r="E59" s="136"/>
      <c r="F59" s="137"/>
      <c r="G59" s="229"/>
      <c r="H59" s="160"/>
      <c r="I59" s="231" t="str">
        <f t="shared" si="1"/>
        <v/>
      </c>
      <c r="J59" s="235" t="str">
        <f t="shared" si="3"/>
        <v/>
      </c>
      <c r="K59" s="292"/>
      <c r="L59" s="274"/>
      <c r="M59" s="235" t="str">
        <f t="shared" si="4"/>
        <v/>
      </c>
      <c r="N59" s="237"/>
      <c r="O59" s="277"/>
      <c r="P59" s="265" t="str">
        <f t="shared" si="5"/>
        <v/>
      </c>
      <c r="Q59" s="188"/>
      <c r="R59" s="288"/>
      <c r="S59" s="285" t="str">
        <f t="shared" si="6"/>
        <v/>
      </c>
      <c r="T59" s="203"/>
      <c r="V59" s="281"/>
      <c r="W59" s="296"/>
      <c r="X59" s="281"/>
    </row>
    <row r="60" spans="1:24" s="49" customFormat="1" ht="15" customHeight="1" x14ac:dyDescent="0.2">
      <c r="A60" s="97"/>
      <c r="B60" s="96"/>
      <c r="C60" s="144"/>
      <c r="D60" s="273"/>
      <c r="E60" s="136"/>
      <c r="F60" s="137" t="str">
        <f>IF(D60&lt;&gt;"",SUMPRODUCT(E60:E60,$E$5:$E$5),"")</f>
        <v/>
      </c>
      <c r="G60" s="229" t="str">
        <f>IF(D60&lt;&gt;"",ROUND(+F60+(F60*$G$5),0),"")</f>
        <v/>
      </c>
      <c r="H60" s="138" t="str">
        <f>IF(C60&lt;&gt;"",ROUND(G60/$I$3,2),"")</f>
        <v/>
      </c>
      <c r="I60" s="274" t="str">
        <f t="shared" si="1"/>
        <v/>
      </c>
      <c r="J60" s="235" t="str">
        <f t="shared" si="3"/>
        <v/>
      </c>
      <c r="K60" s="292"/>
      <c r="L60" s="274"/>
      <c r="M60" s="235" t="str">
        <f t="shared" si="4"/>
        <v/>
      </c>
      <c r="N60" s="222"/>
      <c r="O60" s="276"/>
      <c r="P60" s="265" t="str">
        <f>IF($C60="","",ROUND($G60*N60,2))</f>
        <v/>
      </c>
      <c r="Q60" s="188"/>
      <c r="R60" s="288"/>
      <c r="S60" s="285" t="str">
        <f t="shared" si="6"/>
        <v/>
      </c>
      <c r="T60" s="202"/>
      <c r="V60" s="249"/>
      <c r="W60" s="249"/>
      <c r="X60" s="249"/>
    </row>
    <row r="61" spans="1:24" s="49" customFormat="1" ht="15" customHeight="1" x14ac:dyDescent="0.2">
      <c r="A61" s="97"/>
      <c r="B61" s="96"/>
      <c r="C61" s="144"/>
      <c r="D61" s="273"/>
      <c r="E61" s="136"/>
      <c r="F61" s="137"/>
      <c r="G61" s="229" t="str">
        <f>IF(D61&lt;&gt;"",ROUND(+F61+(F61*$G$5),0),"")</f>
        <v/>
      </c>
      <c r="H61" s="301" t="str">
        <f>IF(C61&lt;&gt;"",ROUND(G61/$I$3,2),"")</f>
        <v/>
      </c>
      <c r="I61" s="274" t="str">
        <f t="shared" si="1"/>
        <v/>
      </c>
      <c r="J61" s="235" t="str">
        <f>IF(I61&lt;&gt;"",ROUND($G61*I61,2),"")</f>
        <v/>
      </c>
      <c r="K61" s="292"/>
      <c r="L61" s="274"/>
      <c r="M61" s="235" t="str">
        <f t="shared" si="4"/>
        <v/>
      </c>
      <c r="N61" s="222"/>
      <c r="O61" s="276"/>
      <c r="P61" s="297" t="str">
        <f t="shared" si="5"/>
        <v/>
      </c>
      <c r="Q61" s="188"/>
      <c r="R61" s="288"/>
      <c r="S61" s="285"/>
      <c r="T61" s="202"/>
      <c r="V61" s="249"/>
      <c r="W61" s="249"/>
      <c r="X61" s="249"/>
    </row>
    <row r="62" spans="1:24" s="150" customFormat="1" ht="22.5" x14ac:dyDescent="0.2">
      <c r="A62" s="146"/>
      <c r="B62" s="139" t="s">
        <v>64</v>
      </c>
      <c r="C62" s="145"/>
      <c r="D62" s="140"/>
      <c r="E62" s="141"/>
      <c r="F62" s="142"/>
      <c r="G62" s="228"/>
      <c r="H62" s="143">
        <f>+SUMPRODUCT($G63:$G92,H63:H92)</f>
        <v>0</v>
      </c>
      <c r="I62" s="149">
        <f>SUMPRODUCT($G63:$G92,I63:I92)</f>
        <v>0</v>
      </c>
      <c r="J62" s="234" t="e">
        <f>SUM(J63:J92)</f>
        <v>#VALUE!</v>
      </c>
      <c r="K62" s="290">
        <f>+SUMPRODUCT($G63:$G92,K63:K92)</f>
        <v>0</v>
      </c>
      <c r="L62" s="149">
        <f>+SUMPRODUCT($G63:$G92,L63:L92)</f>
        <v>0</v>
      </c>
      <c r="M62" s="216">
        <f>SUM(M63:M92)</f>
        <v>0</v>
      </c>
      <c r="N62" s="194">
        <f>+SUMPRODUCT($G63:$G92,N63:N92)</f>
        <v>0</v>
      </c>
      <c r="O62" s="194">
        <f>+SUMPRODUCT($G63:$G92,O63:O92)</f>
        <v>0</v>
      </c>
      <c r="P62" s="219">
        <f>SUM(P63:P92)</f>
        <v>0</v>
      </c>
      <c r="Q62" s="216">
        <f>+SUMPRODUCT($G63:$G92,Q63:Q92)</f>
        <v>0</v>
      </c>
      <c r="R62" s="149">
        <f>+SUMPRODUCT($G63:$G92,R63:R92)</f>
        <v>0</v>
      </c>
      <c r="S62" s="284">
        <f>SUM(S63:S92)</f>
        <v>0</v>
      </c>
      <c r="T62" s="236"/>
      <c r="V62" s="248">
        <f>SUM(V63:V92)</f>
        <v>0</v>
      </c>
      <c r="W62" s="248">
        <f>SUM(W63:W92)</f>
        <v>0</v>
      </c>
      <c r="X62" s="248">
        <f>SUM(X63:X92)</f>
        <v>0</v>
      </c>
    </row>
    <row r="63" spans="1:24" s="49" customFormat="1" ht="15" customHeight="1" x14ac:dyDescent="0.2">
      <c r="A63" s="118"/>
      <c r="B63" s="96"/>
      <c r="C63" s="144"/>
      <c r="D63" s="98"/>
      <c r="E63" s="136"/>
      <c r="F63" s="137" t="str">
        <f>IF(D63&lt;&gt;"",SUMPRODUCT(E63:E63,$E$5:$E$5),"")</f>
        <v/>
      </c>
      <c r="G63" s="229" t="str">
        <f>IF(D63&lt;&gt;"",ROUND(+F63+(F63*$G$5),0),"")</f>
        <v/>
      </c>
      <c r="H63" s="119"/>
      <c r="I63" s="120" t="str">
        <f>IF(D63&lt;&gt;"",ROUND(H63/$I$3,2),"")</f>
        <v/>
      </c>
      <c r="J63" s="192" t="str">
        <f>IF(I63&lt;&gt;"",ROUND($G63*I63,2),"")</f>
        <v/>
      </c>
      <c r="K63" s="291"/>
      <c r="L63" s="120"/>
      <c r="M63" s="192"/>
      <c r="N63" s="195"/>
      <c r="O63" s="271"/>
      <c r="P63" s="264"/>
      <c r="Q63" s="187"/>
      <c r="R63" s="287"/>
      <c r="S63" s="272"/>
      <c r="T63" s="202"/>
      <c r="V63" s="249"/>
      <c r="W63" s="249"/>
      <c r="X63" s="249"/>
    </row>
    <row r="64" spans="1:24" s="49" customFormat="1" ht="15" customHeight="1" x14ac:dyDescent="0.2">
      <c r="A64" s="295" t="s">
        <v>53</v>
      </c>
      <c r="B64" s="294" t="s">
        <v>54</v>
      </c>
      <c r="C64" s="144"/>
      <c r="D64" s="98"/>
      <c r="E64" s="136"/>
      <c r="F64" s="137"/>
      <c r="G64" s="229"/>
      <c r="H64" s="119"/>
      <c r="I64" s="120"/>
      <c r="J64" s="192"/>
      <c r="K64" s="291"/>
      <c r="L64" s="120"/>
      <c r="M64" s="192"/>
      <c r="N64" s="195"/>
      <c r="O64" s="271"/>
      <c r="P64" s="264"/>
      <c r="Q64" s="187"/>
      <c r="R64" s="287"/>
      <c r="S64" s="272"/>
      <c r="T64" s="202"/>
      <c r="V64" s="249"/>
      <c r="W64" s="249"/>
      <c r="X64" s="249"/>
    </row>
    <row r="65" spans="1:24" s="49" customFormat="1" ht="38.25" x14ac:dyDescent="0.2">
      <c r="A65" s="211">
        <v>1.1000000000000001</v>
      </c>
      <c r="B65" s="212" t="s">
        <v>65</v>
      </c>
      <c r="C65" s="213" t="s">
        <v>59</v>
      </c>
      <c r="D65" s="214" t="s">
        <v>120</v>
      </c>
      <c r="E65" s="136">
        <v>0</v>
      </c>
      <c r="F65" s="137">
        <f>IF(D65&lt;&gt;"",SUMPRODUCT(E65:E65,$E$5:$E$5),"")</f>
        <v>0</v>
      </c>
      <c r="G65" s="229">
        <f>IF(D65&lt;&gt;"",ROUND(+F65+(F65*$G$5),0),"")</f>
        <v>0</v>
      </c>
      <c r="H65" s="160">
        <v>4200</v>
      </c>
      <c r="I65" s="231">
        <f>IF(D65&lt;&gt;"",ROUND(H65/$I$3,2),"")</f>
        <v>3818.18</v>
      </c>
      <c r="J65" s="235">
        <f>IF(I65&lt;&gt;"",ROUND($G65*I65,2),"")</f>
        <v>0</v>
      </c>
      <c r="K65" s="292"/>
      <c r="L65" s="274"/>
      <c r="M65" s="235">
        <f>IF($C65="","",ROUND($G65*K65,2))</f>
        <v>0</v>
      </c>
      <c r="N65" s="222"/>
      <c r="O65" s="276"/>
      <c r="P65" s="265">
        <f>IF($C65="","",ROUND($G65*N65,2))</f>
        <v>0</v>
      </c>
      <c r="Q65" s="188"/>
      <c r="R65" s="288"/>
      <c r="S65" s="285">
        <f>IF($C65="","",ROUND($G65*Q65,2))</f>
        <v>0</v>
      </c>
      <c r="T65" s="203"/>
      <c r="V65" s="281"/>
      <c r="W65" s="250"/>
      <c r="X65" s="281"/>
    </row>
    <row r="66" spans="1:24" s="49" customFormat="1" x14ac:dyDescent="0.2">
      <c r="A66" s="211"/>
      <c r="B66" s="212"/>
      <c r="C66" s="213"/>
      <c r="D66" s="214"/>
      <c r="E66" s="136"/>
      <c r="F66" s="137" t="str">
        <f>IF(D66&lt;&gt;"",SUMPRODUCT(E66:E66,$E$5:$E$5),"")</f>
        <v/>
      </c>
      <c r="G66" s="229" t="str">
        <f>IF(D66&lt;&gt;"",ROUND(+F66+(F66*$G$5),0),"")</f>
        <v/>
      </c>
      <c r="H66" s="160"/>
      <c r="I66" s="231"/>
      <c r="J66" s="235" t="str">
        <f t="shared" ref="J66:J91" si="11">IF(I66&lt;&gt;"",ROUND($G66*I66,2),"")</f>
        <v/>
      </c>
      <c r="K66" s="292"/>
      <c r="L66" s="274"/>
      <c r="M66" s="235" t="str">
        <f t="shared" ref="M66:M92" si="12">IF($C66="","",ROUND($G66*K66,2))</f>
        <v/>
      </c>
      <c r="N66" s="222"/>
      <c r="O66" s="276"/>
      <c r="P66" s="265" t="str">
        <f t="shared" ref="P66:P90" si="13">IF($C66="","",ROUND($G66*N66,2))</f>
        <v/>
      </c>
      <c r="Q66" s="188"/>
      <c r="R66" s="288"/>
      <c r="S66" s="285" t="str">
        <f t="shared" ref="S66:S91" si="14">IF($C66="","",ROUND($G66*Q66,2))</f>
        <v/>
      </c>
      <c r="T66" s="203"/>
      <c r="V66" s="281"/>
      <c r="W66" s="250"/>
      <c r="X66" s="281"/>
    </row>
    <row r="67" spans="1:24" s="49" customFormat="1" x14ac:dyDescent="0.2">
      <c r="A67" s="211">
        <v>1.2</v>
      </c>
      <c r="B67" s="212" t="s">
        <v>41</v>
      </c>
      <c r="C67" s="213"/>
      <c r="D67" s="214"/>
      <c r="E67" s="136"/>
      <c r="F67" s="137"/>
      <c r="G67" s="229"/>
      <c r="H67" s="160"/>
      <c r="I67" s="231"/>
      <c r="J67" s="235" t="str">
        <f t="shared" si="11"/>
        <v/>
      </c>
      <c r="K67" s="292"/>
      <c r="L67" s="274"/>
      <c r="M67" s="235" t="str">
        <f t="shared" si="12"/>
        <v/>
      </c>
      <c r="N67" s="237"/>
      <c r="O67" s="277"/>
      <c r="P67" s="265" t="str">
        <f t="shared" si="13"/>
        <v/>
      </c>
      <c r="Q67" s="188"/>
      <c r="R67" s="288"/>
      <c r="S67" s="285" t="str">
        <f t="shared" si="14"/>
        <v/>
      </c>
      <c r="T67" s="203"/>
      <c r="V67" s="281"/>
      <c r="W67" s="296"/>
      <c r="X67" s="281"/>
    </row>
    <row r="68" spans="1:24" s="49" customFormat="1" x14ac:dyDescent="0.2">
      <c r="A68" s="211"/>
      <c r="B68" s="212" t="s">
        <v>66</v>
      </c>
      <c r="C68" s="213" t="s">
        <v>59</v>
      </c>
      <c r="D68" s="214" t="s">
        <v>120</v>
      </c>
      <c r="E68" s="136">
        <v>0</v>
      </c>
      <c r="F68" s="137">
        <f>IF(D68&lt;&gt;"",SUMPRODUCT(E68:E68,$E$5:$E$5),"")</f>
        <v>0</v>
      </c>
      <c r="G68" s="229">
        <f>IF(D68&lt;&gt;"",ROUND(+F68+(F68*$G$5),0),"")</f>
        <v>0</v>
      </c>
      <c r="H68" s="160">
        <v>105</v>
      </c>
      <c r="I68" s="231">
        <f>IF(D68&lt;&gt;"",ROUND(H68/$I$3,2),"")</f>
        <v>95.45</v>
      </c>
      <c r="J68" s="235">
        <f t="shared" si="11"/>
        <v>0</v>
      </c>
      <c r="K68" s="292"/>
      <c r="L68" s="274"/>
      <c r="M68" s="235">
        <f t="shared" si="12"/>
        <v>0</v>
      </c>
      <c r="N68" s="237"/>
      <c r="O68" s="277"/>
      <c r="P68" s="265">
        <f t="shared" si="13"/>
        <v>0</v>
      </c>
      <c r="Q68" s="188"/>
      <c r="R68" s="288"/>
      <c r="S68" s="285">
        <f t="shared" si="14"/>
        <v>0</v>
      </c>
      <c r="T68" s="203"/>
      <c r="V68" s="281"/>
      <c r="W68" s="296"/>
      <c r="X68" s="281"/>
    </row>
    <row r="69" spans="1:24" s="49" customFormat="1" ht="25.5" x14ac:dyDescent="0.2">
      <c r="A69" s="211"/>
      <c r="B69" s="212" t="s">
        <v>43</v>
      </c>
      <c r="C69" s="213" t="s">
        <v>59</v>
      </c>
      <c r="D69" s="214" t="s">
        <v>120</v>
      </c>
      <c r="E69" s="136">
        <v>0</v>
      </c>
      <c r="F69" s="137">
        <f>IF(D69&lt;&gt;"",SUMPRODUCT(E69:E69,$E$5:$E$5),"")</f>
        <v>0</v>
      </c>
      <c r="G69" s="229">
        <f>IF(D69&lt;&gt;"",ROUND(+F69+(F69*$G$5),0),"")</f>
        <v>0</v>
      </c>
      <c r="H69" s="160">
        <v>105</v>
      </c>
      <c r="I69" s="231">
        <f>IF(D69&lt;&gt;"",ROUND(H69/$I$3,2),"")</f>
        <v>95.45</v>
      </c>
      <c r="J69" s="235">
        <f t="shared" si="11"/>
        <v>0</v>
      </c>
      <c r="K69" s="292"/>
      <c r="L69" s="274"/>
      <c r="M69" s="235">
        <f t="shared" si="12"/>
        <v>0</v>
      </c>
      <c r="N69" s="237"/>
      <c r="O69" s="277"/>
      <c r="P69" s="265">
        <f t="shared" si="13"/>
        <v>0</v>
      </c>
      <c r="Q69" s="188"/>
      <c r="R69" s="288"/>
      <c r="S69" s="285">
        <f t="shared" si="14"/>
        <v>0</v>
      </c>
      <c r="T69" s="203"/>
      <c r="V69" s="281"/>
      <c r="W69" s="296"/>
      <c r="X69" s="281"/>
    </row>
    <row r="70" spans="1:24" s="49" customFormat="1" ht="25.5" x14ac:dyDescent="0.2">
      <c r="A70" s="211"/>
      <c r="B70" s="212" t="s">
        <v>51</v>
      </c>
      <c r="C70" s="213" t="s">
        <v>59</v>
      </c>
      <c r="D70" s="214" t="s">
        <v>120</v>
      </c>
      <c r="E70" s="136">
        <v>0</v>
      </c>
      <c r="F70" s="137">
        <f>IF(D70&lt;&gt;"",SUMPRODUCT(E70:E70,$E$5:$E$5),"")</f>
        <v>0</v>
      </c>
      <c r="G70" s="229">
        <f>IF(D70&lt;&gt;"",ROUND(+F70+(F70*$G$5),0),"")</f>
        <v>0</v>
      </c>
      <c r="H70" s="300" t="s">
        <v>117</v>
      </c>
      <c r="I70" s="299" t="str">
        <f>+H70</f>
        <v>Included</v>
      </c>
      <c r="J70" s="235" t="e">
        <f t="shared" si="11"/>
        <v>#VALUE!</v>
      </c>
      <c r="K70" s="292"/>
      <c r="L70" s="274"/>
      <c r="M70" s="235">
        <f t="shared" si="12"/>
        <v>0</v>
      </c>
      <c r="N70" s="237"/>
      <c r="O70" s="277"/>
      <c r="P70" s="265">
        <f t="shared" si="13"/>
        <v>0</v>
      </c>
      <c r="Q70" s="188"/>
      <c r="R70" s="288"/>
      <c r="S70" s="285">
        <f t="shared" si="14"/>
        <v>0</v>
      </c>
      <c r="T70" s="203"/>
      <c r="V70" s="270"/>
      <c r="W70" s="250"/>
      <c r="X70" s="270"/>
    </row>
    <row r="71" spans="1:24" s="49" customFormat="1" ht="25.5" x14ac:dyDescent="0.2">
      <c r="A71" s="211"/>
      <c r="B71" s="212" t="s">
        <v>44</v>
      </c>
      <c r="C71" s="213" t="s">
        <v>59</v>
      </c>
      <c r="D71" s="214" t="s">
        <v>120</v>
      </c>
      <c r="E71" s="136">
        <v>0</v>
      </c>
      <c r="F71" s="137">
        <f>IF(D71&lt;&gt;"",SUMPRODUCT(E71:E71,$E$5:$E$5),"")</f>
        <v>0</v>
      </c>
      <c r="G71" s="229">
        <f>IF(D71&lt;&gt;"",ROUND(+F71+(F71*$G$5),0),"")</f>
        <v>0</v>
      </c>
      <c r="H71" s="300" t="s">
        <v>117</v>
      </c>
      <c r="I71" s="299" t="str">
        <f>+H71</f>
        <v>Included</v>
      </c>
      <c r="J71" s="235" t="e">
        <f t="shared" si="11"/>
        <v>#VALUE!</v>
      </c>
      <c r="K71" s="292"/>
      <c r="L71" s="274"/>
      <c r="M71" s="235">
        <f t="shared" si="12"/>
        <v>0</v>
      </c>
      <c r="N71" s="222"/>
      <c r="O71" s="276"/>
      <c r="P71" s="265">
        <f t="shared" si="13"/>
        <v>0</v>
      </c>
      <c r="Q71" s="188"/>
      <c r="R71" s="288"/>
      <c r="S71" s="285">
        <f t="shared" si="14"/>
        <v>0</v>
      </c>
      <c r="T71" s="203"/>
      <c r="V71" s="270"/>
      <c r="W71" s="250"/>
      <c r="X71" s="270"/>
    </row>
    <row r="72" spans="1:24" s="49" customFormat="1" x14ac:dyDescent="0.2">
      <c r="A72" s="211"/>
      <c r="B72" s="212"/>
      <c r="C72" s="213"/>
      <c r="D72" s="214"/>
      <c r="E72" s="136"/>
      <c r="F72" s="137" t="str">
        <f>IF(D72&lt;&gt;"",SUMPRODUCT(E72:E72,$E$5:$E$5),"")</f>
        <v/>
      </c>
      <c r="G72" s="229" t="str">
        <f>IF(D72&lt;&gt;"",ROUND(+F72+(F72*$G$5),0),"")</f>
        <v/>
      </c>
      <c r="H72" s="160"/>
      <c r="I72" s="231"/>
      <c r="J72" s="235" t="str">
        <f t="shared" si="11"/>
        <v/>
      </c>
      <c r="K72" s="292"/>
      <c r="L72" s="274"/>
      <c r="M72" s="235" t="str">
        <f t="shared" si="12"/>
        <v/>
      </c>
      <c r="N72" s="222"/>
      <c r="O72" s="276"/>
      <c r="P72" s="265" t="str">
        <f t="shared" si="13"/>
        <v/>
      </c>
      <c r="Q72" s="188"/>
      <c r="R72" s="288"/>
      <c r="S72" s="285" t="str">
        <f t="shared" si="14"/>
        <v/>
      </c>
      <c r="T72" s="203"/>
      <c r="V72" s="270"/>
      <c r="W72" s="250"/>
      <c r="X72" s="270"/>
    </row>
    <row r="73" spans="1:24" s="49" customFormat="1" ht="38.25" x14ac:dyDescent="0.2">
      <c r="A73" s="211">
        <v>1.3</v>
      </c>
      <c r="B73" s="212" t="s">
        <v>52</v>
      </c>
      <c r="C73" s="213"/>
      <c r="D73" s="214"/>
      <c r="E73" s="136"/>
      <c r="F73" s="137"/>
      <c r="G73" s="229"/>
      <c r="H73" s="160"/>
      <c r="I73" s="231"/>
      <c r="J73" s="235" t="str">
        <f t="shared" si="11"/>
        <v/>
      </c>
      <c r="K73" s="292"/>
      <c r="L73" s="274"/>
      <c r="M73" s="235" t="str">
        <f t="shared" si="12"/>
        <v/>
      </c>
      <c r="N73" s="222"/>
      <c r="O73" s="276"/>
      <c r="P73" s="265" t="str">
        <f t="shared" si="13"/>
        <v/>
      </c>
      <c r="Q73" s="188"/>
      <c r="R73" s="288"/>
      <c r="S73" s="285" t="str">
        <f t="shared" si="14"/>
        <v/>
      </c>
      <c r="T73" s="203"/>
      <c r="V73" s="270"/>
      <c r="W73" s="250"/>
      <c r="X73" s="270"/>
    </row>
    <row r="74" spans="1:24" s="49" customFormat="1" x14ac:dyDescent="0.2">
      <c r="A74" s="211"/>
      <c r="B74" s="212" t="s">
        <v>45</v>
      </c>
      <c r="C74" s="213" t="s">
        <v>67</v>
      </c>
      <c r="D74" s="214" t="s">
        <v>120</v>
      </c>
      <c r="E74" s="136">
        <v>0</v>
      </c>
      <c r="F74" s="137">
        <f>IF(D74&lt;&gt;"",SUMPRODUCT(E74:E74,$E$5:$E$5),"")</f>
        <v>0</v>
      </c>
      <c r="G74" s="229">
        <f>IF(D74&lt;&gt;"",ROUND(+F74+(F74*$G$5),0),"")</f>
        <v>0</v>
      </c>
      <c r="H74" s="160">
        <v>0</v>
      </c>
      <c r="I74" s="231">
        <f>IF(D74&lt;&gt;"",ROUND(H74/$I$3,2),"")</f>
        <v>0</v>
      </c>
      <c r="J74" s="235">
        <f t="shared" si="11"/>
        <v>0</v>
      </c>
      <c r="K74" s="292"/>
      <c r="L74" s="274"/>
      <c r="M74" s="235">
        <f t="shared" si="12"/>
        <v>0</v>
      </c>
      <c r="N74" s="237"/>
      <c r="O74" s="277"/>
      <c r="P74" s="265">
        <f t="shared" si="13"/>
        <v>0</v>
      </c>
      <c r="Q74" s="188"/>
      <c r="R74" s="288"/>
      <c r="S74" s="285">
        <f t="shared" si="14"/>
        <v>0</v>
      </c>
      <c r="T74" s="203"/>
      <c r="V74" s="270"/>
      <c r="W74" s="251"/>
      <c r="X74" s="270"/>
    </row>
    <row r="75" spans="1:24" s="49" customFormat="1" x14ac:dyDescent="0.2">
      <c r="A75" s="211"/>
      <c r="B75" s="212" t="s">
        <v>46</v>
      </c>
      <c r="C75" s="213" t="s">
        <v>67</v>
      </c>
      <c r="D75" s="214" t="s">
        <v>120</v>
      </c>
      <c r="E75" s="136">
        <v>0</v>
      </c>
      <c r="F75" s="137">
        <f>IF(D75&lt;&gt;"",SUMPRODUCT(E75:E75,$E$5:$E$5),"")</f>
        <v>0</v>
      </c>
      <c r="G75" s="229">
        <f>IF(D75&lt;&gt;"",ROUND(+F75+(F75*$G$5),0),"")</f>
        <v>0</v>
      </c>
      <c r="H75" s="160">
        <v>0</v>
      </c>
      <c r="I75" s="231">
        <f>IF(D75&lt;&gt;"",ROUND(H75/$I$3,2),"")</f>
        <v>0</v>
      </c>
      <c r="J75" s="235">
        <f t="shared" si="11"/>
        <v>0</v>
      </c>
      <c r="K75" s="292"/>
      <c r="L75" s="274"/>
      <c r="M75" s="235">
        <f t="shared" si="12"/>
        <v>0</v>
      </c>
      <c r="N75" s="237"/>
      <c r="O75" s="277"/>
      <c r="P75" s="265">
        <f t="shared" si="13"/>
        <v>0</v>
      </c>
      <c r="Q75" s="188"/>
      <c r="R75" s="288"/>
      <c r="S75" s="285">
        <f t="shared" si="14"/>
        <v>0</v>
      </c>
      <c r="T75" s="203"/>
      <c r="V75" s="270"/>
      <c r="W75" s="369"/>
      <c r="X75" s="270"/>
    </row>
    <row r="76" spans="1:24" s="49" customFormat="1" x14ac:dyDescent="0.2">
      <c r="A76" s="211"/>
      <c r="B76" s="212" t="s">
        <v>47</v>
      </c>
      <c r="C76" s="213" t="s">
        <v>67</v>
      </c>
      <c r="D76" s="214" t="s">
        <v>120</v>
      </c>
      <c r="E76" s="136">
        <v>0</v>
      </c>
      <c r="F76" s="137">
        <f>IF(D76&lt;&gt;"",SUMPRODUCT(E76:E76,$E$5:$E$5),"")</f>
        <v>0</v>
      </c>
      <c r="G76" s="229">
        <f>IF(D76&lt;&gt;"",ROUND(+F76+(F76*$G$5),0),"")</f>
        <v>0</v>
      </c>
      <c r="H76" s="160">
        <v>0</v>
      </c>
      <c r="I76" s="231">
        <f>IF(D76&lt;&gt;"",ROUND(H76/$I$3,2),"")</f>
        <v>0</v>
      </c>
      <c r="J76" s="235">
        <f t="shared" si="11"/>
        <v>0</v>
      </c>
      <c r="K76" s="292"/>
      <c r="L76" s="274"/>
      <c r="M76" s="235">
        <f t="shared" si="12"/>
        <v>0</v>
      </c>
      <c r="N76" s="237"/>
      <c r="O76" s="277"/>
      <c r="P76" s="265">
        <f t="shared" si="13"/>
        <v>0</v>
      </c>
      <c r="Q76" s="188"/>
      <c r="R76" s="288"/>
      <c r="S76" s="285">
        <f t="shared" si="14"/>
        <v>0</v>
      </c>
      <c r="T76" s="203"/>
      <c r="V76" s="270"/>
      <c r="W76" s="369"/>
      <c r="X76" s="270"/>
    </row>
    <row r="77" spans="1:24" s="49" customFormat="1" x14ac:dyDescent="0.2">
      <c r="A77" s="211"/>
      <c r="B77" s="212"/>
      <c r="C77" s="213"/>
      <c r="D77" s="214"/>
      <c r="E77" s="136"/>
      <c r="F77" s="137"/>
      <c r="G77" s="229"/>
      <c r="H77" s="160"/>
      <c r="I77" s="231"/>
      <c r="J77" s="235" t="str">
        <f t="shared" si="11"/>
        <v/>
      </c>
      <c r="K77" s="292"/>
      <c r="L77" s="274"/>
      <c r="M77" s="235" t="str">
        <f t="shared" si="12"/>
        <v/>
      </c>
      <c r="N77" s="237"/>
      <c r="O77" s="277"/>
      <c r="P77" s="265" t="str">
        <f t="shared" si="13"/>
        <v/>
      </c>
      <c r="Q77" s="188"/>
      <c r="R77" s="288"/>
      <c r="S77" s="285" t="str">
        <f t="shared" si="14"/>
        <v/>
      </c>
      <c r="T77" s="203"/>
      <c r="V77" s="270"/>
      <c r="W77" s="251"/>
      <c r="X77" s="270"/>
    </row>
    <row r="78" spans="1:24" s="49" customFormat="1" x14ac:dyDescent="0.2">
      <c r="A78" s="295" t="s">
        <v>56</v>
      </c>
      <c r="B78" s="294" t="s">
        <v>57</v>
      </c>
      <c r="C78" s="213"/>
      <c r="D78" s="214"/>
      <c r="E78" s="136"/>
      <c r="F78" s="137"/>
      <c r="G78" s="229"/>
      <c r="H78" s="160"/>
      <c r="I78" s="231"/>
      <c r="J78" s="235" t="str">
        <f t="shared" si="11"/>
        <v/>
      </c>
      <c r="K78" s="292"/>
      <c r="L78" s="274"/>
      <c r="M78" s="235" t="str">
        <f t="shared" si="12"/>
        <v/>
      </c>
      <c r="N78" s="237"/>
      <c r="O78" s="277"/>
      <c r="P78" s="265" t="str">
        <f t="shared" si="13"/>
        <v/>
      </c>
      <c r="Q78" s="188"/>
      <c r="R78" s="288"/>
      <c r="S78" s="285" t="str">
        <f t="shared" si="14"/>
        <v/>
      </c>
      <c r="T78" s="203"/>
      <c r="V78" s="270"/>
      <c r="W78" s="251"/>
      <c r="X78" s="270"/>
    </row>
    <row r="79" spans="1:24" s="49" customFormat="1" x14ac:dyDescent="0.2">
      <c r="A79" s="211"/>
      <c r="B79" s="212"/>
      <c r="C79" s="213"/>
      <c r="D79" s="214"/>
      <c r="E79" s="136"/>
      <c r="F79" s="137"/>
      <c r="G79" s="229"/>
      <c r="H79" s="160"/>
      <c r="I79" s="231"/>
      <c r="J79" s="235" t="str">
        <f t="shared" si="11"/>
        <v/>
      </c>
      <c r="K79" s="292"/>
      <c r="L79" s="274"/>
      <c r="M79" s="235" t="str">
        <f t="shared" si="12"/>
        <v/>
      </c>
      <c r="N79" s="237"/>
      <c r="O79" s="277"/>
      <c r="P79" s="265" t="str">
        <f t="shared" si="13"/>
        <v/>
      </c>
      <c r="Q79" s="188"/>
      <c r="R79" s="288"/>
      <c r="S79" s="285" t="str">
        <f t="shared" si="14"/>
        <v/>
      </c>
      <c r="T79" s="203"/>
      <c r="V79" s="270"/>
      <c r="W79" s="251"/>
      <c r="X79" s="270"/>
    </row>
    <row r="80" spans="1:24" s="49" customFormat="1" ht="25.5" x14ac:dyDescent="0.2">
      <c r="A80" s="211">
        <v>2.1</v>
      </c>
      <c r="B80" s="212" t="s">
        <v>80</v>
      </c>
      <c r="C80" s="213" t="s">
        <v>67</v>
      </c>
      <c r="D80" s="214" t="s">
        <v>120</v>
      </c>
      <c r="E80" s="136">
        <v>0</v>
      </c>
      <c r="F80" s="137">
        <f>IF(D80&lt;&gt;"",SUMPRODUCT(E80:E80,$E$5:$E$5),"")</f>
        <v>0</v>
      </c>
      <c r="G80" s="229">
        <f>IF(D80&lt;&gt;"",ROUND(+F80+(F80*$G$5),0),"")</f>
        <v>0</v>
      </c>
      <c r="H80" s="160">
        <v>1575</v>
      </c>
      <c r="I80" s="231">
        <f>IF(D80&lt;&gt;"",ROUND(H80/$I$3,2),"")</f>
        <v>1431.82</v>
      </c>
      <c r="J80" s="235">
        <f t="shared" si="11"/>
        <v>0</v>
      </c>
      <c r="K80" s="292"/>
      <c r="L80" s="274"/>
      <c r="M80" s="235">
        <f t="shared" si="12"/>
        <v>0</v>
      </c>
      <c r="N80" s="222"/>
      <c r="O80" s="276"/>
      <c r="P80" s="265">
        <f t="shared" si="13"/>
        <v>0</v>
      </c>
      <c r="Q80" s="188"/>
      <c r="R80" s="288"/>
      <c r="S80" s="285">
        <f t="shared" si="14"/>
        <v>0</v>
      </c>
      <c r="T80" s="203"/>
      <c r="V80" s="281"/>
      <c r="W80" s="250"/>
      <c r="X80" s="281"/>
    </row>
    <row r="81" spans="1:24" s="49" customFormat="1" x14ac:dyDescent="0.2">
      <c r="A81" s="211"/>
      <c r="B81" s="212"/>
      <c r="C81" s="213"/>
      <c r="D81" s="214"/>
      <c r="E81" s="136"/>
      <c r="F81" s="137" t="str">
        <f>IF(D81&lt;&gt;"",SUMPRODUCT(E81:E81,$E$5:$E$5),"")</f>
        <v/>
      </c>
      <c r="G81" s="229" t="str">
        <f>IF(D81&lt;&gt;"",ROUND(+F81+(F81*$G$5),0),"")</f>
        <v/>
      </c>
      <c r="H81" s="160"/>
      <c r="I81" s="231"/>
      <c r="J81" s="235" t="str">
        <f t="shared" si="11"/>
        <v/>
      </c>
      <c r="K81" s="292"/>
      <c r="L81" s="274"/>
      <c r="M81" s="235" t="str">
        <f t="shared" si="12"/>
        <v/>
      </c>
      <c r="N81" s="222"/>
      <c r="O81" s="276"/>
      <c r="P81" s="265" t="str">
        <f t="shared" si="13"/>
        <v/>
      </c>
      <c r="Q81" s="188"/>
      <c r="R81" s="288"/>
      <c r="S81" s="285" t="str">
        <f t="shared" si="14"/>
        <v/>
      </c>
      <c r="T81" s="203"/>
      <c r="V81" s="281"/>
      <c r="W81" s="250"/>
      <c r="X81" s="281"/>
    </row>
    <row r="82" spans="1:24" s="49" customFormat="1" x14ac:dyDescent="0.2">
      <c r="A82" s="211">
        <v>2.2000000000000002</v>
      </c>
      <c r="B82" s="212" t="s">
        <v>41</v>
      </c>
      <c r="C82" s="213"/>
      <c r="D82" s="214"/>
      <c r="E82" s="136"/>
      <c r="F82" s="137" t="str">
        <f>IF(D82&lt;&gt;"",SUMPRODUCT(E82:E82,$E$5:$E$5),"")</f>
        <v/>
      </c>
      <c r="G82" s="229" t="str">
        <f>IF(D82&lt;&gt;"",ROUND(+F82+(F82*$G$5),0),"")</f>
        <v/>
      </c>
      <c r="H82" s="160"/>
      <c r="I82" s="231"/>
      <c r="J82" s="235" t="str">
        <f t="shared" si="11"/>
        <v/>
      </c>
      <c r="K82" s="292"/>
      <c r="L82" s="274"/>
      <c r="M82" s="235" t="str">
        <f t="shared" si="12"/>
        <v/>
      </c>
      <c r="N82" s="222"/>
      <c r="O82" s="276"/>
      <c r="P82" s="265" t="str">
        <f t="shared" si="13"/>
        <v/>
      </c>
      <c r="Q82" s="188"/>
      <c r="R82" s="288"/>
      <c r="S82" s="285" t="str">
        <f t="shared" si="14"/>
        <v/>
      </c>
      <c r="T82" s="203"/>
      <c r="V82" s="270"/>
      <c r="W82" s="296"/>
      <c r="X82" s="270"/>
    </row>
    <row r="83" spans="1:24" s="49" customFormat="1" ht="25.5" x14ac:dyDescent="0.2">
      <c r="A83" s="211"/>
      <c r="B83" s="212" t="s">
        <v>78</v>
      </c>
      <c r="C83" s="213" t="s">
        <v>67</v>
      </c>
      <c r="D83" s="214" t="s">
        <v>120</v>
      </c>
      <c r="E83" s="136">
        <v>0</v>
      </c>
      <c r="F83" s="137"/>
      <c r="G83" s="229"/>
      <c r="H83" s="160">
        <v>105</v>
      </c>
      <c r="I83" s="231">
        <f>IF(D83&lt;&gt;"",ROUND(H83/$I$3,2),"")</f>
        <v>95.45</v>
      </c>
      <c r="J83" s="235">
        <f>IF(I83&lt;&gt;"",ROUND($G83*I83,2),"")</f>
        <v>0</v>
      </c>
      <c r="K83" s="292"/>
      <c r="L83" s="274"/>
      <c r="M83" s="235">
        <f>IF($C83="","",ROUND($G83*K83,2))</f>
        <v>0</v>
      </c>
      <c r="N83" s="222"/>
      <c r="O83" s="276"/>
      <c r="P83" s="265">
        <f>IF($C83="","",ROUND($G83*N83,2))</f>
        <v>0</v>
      </c>
      <c r="Q83" s="188"/>
      <c r="R83" s="288"/>
      <c r="S83" s="285">
        <f>IF($C83="","",ROUND($G83*Q83,2))</f>
        <v>0</v>
      </c>
      <c r="T83" s="203"/>
      <c r="V83" s="270"/>
      <c r="W83" s="296"/>
      <c r="X83" s="270"/>
    </row>
    <row r="84" spans="1:24" s="49" customFormat="1" ht="38.25" x14ac:dyDescent="0.2">
      <c r="A84" s="211"/>
      <c r="B84" s="212" t="s">
        <v>79</v>
      </c>
      <c r="C84" s="213" t="s">
        <v>67</v>
      </c>
      <c r="D84" s="214" t="s">
        <v>120</v>
      </c>
      <c r="E84" s="136">
        <v>0</v>
      </c>
      <c r="F84" s="137">
        <f>IF(D84&lt;&gt;"",SUMPRODUCT(E84:E84,$E$5:$E$5),"")</f>
        <v>0</v>
      </c>
      <c r="G84" s="229">
        <f>IF(D84&lt;&gt;"",ROUND(+F84+(F84*$G$5),0),"")</f>
        <v>0</v>
      </c>
      <c r="H84" s="300" t="s">
        <v>117</v>
      </c>
      <c r="I84" s="299" t="str">
        <f>+H84</f>
        <v>Included</v>
      </c>
      <c r="J84" s="235" t="e">
        <f t="shared" si="11"/>
        <v>#VALUE!</v>
      </c>
      <c r="K84" s="292"/>
      <c r="L84" s="274"/>
      <c r="M84" s="235">
        <f t="shared" si="12"/>
        <v>0</v>
      </c>
      <c r="N84" s="237"/>
      <c r="O84" s="277"/>
      <c r="P84" s="265">
        <f t="shared" si="13"/>
        <v>0</v>
      </c>
      <c r="Q84" s="188"/>
      <c r="R84" s="288"/>
      <c r="S84" s="285">
        <f t="shared" si="14"/>
        <v>0</v>
      </c>
      <c r="T84" s="203"/>
      <c r="V84" s="270"/>
      <c r="W84" s="296"/>
      <c r="X84" s="270"/>
    </row>
    <row r="85" spans="1:24" s="49" customFormat="1" ht="25.5" x14ac:dyDescent="0.2">
      <c r="A85" s="211"/>
      <c r="B85" s="212" t="s">
        <v>58</v>
      </c>
      <c r="C85" s="213" t="s">
        <v>67</v>
      </c>
      <c r="D85" s="214" t="s">
        <v>120</v>
      </c>
      <c r="E85" s="136">
        <v>0</v>
      </c>
      <c r="F85" s="137">
        <f>IF(D85&lt;&gt;"",SUMPRODUCT(E85:E85,$E$5:$E$5),"")</f>
        <v>0</v>
      </c>
      <c r="G85" s="229">
        <f>IF(D85&lt;&gt;"",ROUND(+F85+(F85*$G$5),0),"")</f>
        <v>0</v>
      </c>
      <c r="H85" s="300" t="s">
        <v>117</v>
      </c>
      <c r="I85" s="299" t="str">
        <f>+H85</f>
        <v>Included</v>
      </c>
      <c r="J85" s="235" t="e">
        <f t="shared" si="11"/>
        <v>#VALUE!</v>
      </c>
      <c r="K85" s="292"/>
      <c r="L85" s="274"/>
      <c r="M85" s="235">
        <f t="shared" si="12"/>
        <v>0</v>
      </c>
      <c r="N85" s="237"/>
      <c r="O85" s="277"/>
      <c r="P85" s="265">
        <f t="shared" si="13"/>
        <v>0</v>
      </c>
      <c r="Q85" s="188"/>
      <c r="R85" s="288"/>
      <c r="S85" s="285">
        <f t="shared" si="14"/>
        <v>0</v>
      </c>
      <c r="T85" s="203"/>
      <c r="V85" s="270"/>
      <c r="W85" s="296"/>
      <c r="X85" s="270"/>
    </row>
    <row r="86" spans="1:24" s="49" customFormat="1" ht="15" customHeight="1" x14ac:dyDescent="0.2">
      <c r="A86" s="97"/>
      <c r="B86" s="96"/>
      <c r="C86" s="144"/>
      <c r="D86" s="273"/>
      <c r="E86" s="136"/>
      <c r="F86" s="137" t="str">
        <f>IF(D86&lt;&gt;"",SUMPRODUCT(E86:E86,$E$5:$E$5),"")</f>
        <v/>
      </c>
      <c r="G86" s="229" t="str">
        <f>IF(D86&lt;&gt;"",ROUND(+F86+(F86*$G$5),0),"")</f>
        <v/>
      </c>
      <c r="H86" s="138"/>
      <c r="I86" s="274" t="str">
        <f>IF(D86&lt;&gt;"",ROUND(H86/$I$3,2),"")</f>
        <v/>
      </c>
      <c r="J86" s="235" t="str">
        <f t="shared" si="11"/>
        <v/>
      </c>
      <c r="K86" s="292"/>
      <c r="L86" s="274"/>
      <c r="M86" s="235" t="str">
        <f t="shared" si="12"/>
        <v/>
      </c>
      <c r="N86" s="222"/>
      <c r="O86" s="276"/>
      <c r="P86" s="265" t="str">
        <f t="shared" si="13"/>
        <v/>
      </c>
      <c r="Q86" s="188"/>
      <c r="R86" s="288"/>
      <c r="S86" s="285" t="str">
        <f t="shared" si="14"/>
        <v/>
      </c>
      <c r="T86" s="202"/>
      <c r="V86" s="249"/>
      <c r="W86" s="296"/>
      <c r="X86" s="249"/>
    </row>
    <row r="87" spans="1:24" s="49" customFormat="1" ht="38.25" x14ac:dyDescent="0.2">
      <c r="A87" s="211">
        <v>2.2999999999999998</v>
      </c>
      <c r="B87" s="212" t="s">
        <v>63</v>
      </c>
      <c r="C87" s="213"/>
      <c r="D87" s="214"/>
      <c r="E87" s="136"/>
      <c r="F87" s="137"/>
      <c r="G87" s="229"/>
      <c r="H87" s="160"/>
      <c r="I87" s="231"/>
      <c r="J87" s="235" t="str">
        <f t="shared" si="11"/>
        <v/>
      </c>
      <c r="K87" s="292"/>
      <c r="L87" s="274"/>
      <c r="M87" s="235" t="str">
        <f t="shared" si="12"/>
        <v/>
      </c>
      <c r="N87" s="237"/>
      <c r="O87" s="277"/>
      <c r="P87" s="265" t="str">
        <f t="shared" si="13"/>
        <v/>
      </c>
      <c r="Q87" s="188"/>
      <c r="R87" s="288"/>
      <c r="S87" s="285" t="str">
        <f t="shared" si="14"/>
        <v/>
      </c>
      <c r="T87" s="203"/>
      <c r="V87" s="281"/>
      <c r="W87" s="296"/>
      <c r="X87" s="281"/>
    </row>
    <row r="88" spans="1:24" s="49" customFormat="1" x14ac:dyDescent="0.2">
      <c r="A88" s="211"/>
      <c r="B88" s="212" t="s">
        <v>45</v>
      </c>
      <c r="C88" s="213" t="s">
        <v>67</v>
      </c>
      <c r="D88" s="214" t="s">
        <v>120</v>
      </c>
      <c r="E88" s="136">
        <v>0</v>
      </c>
      <c r="F88" s="137">
        <f>IF(D88&lt;&gt;"",SUMPRODUCT(E88:E88,$E$5:$E$5),"")</f>
        <v>0</v>
      </c>
      <c r="G88" s="229">
        <f>IF(D88&lt;&gt;"",ROUND(+F88+(F88*$G$5),0),"")</f>
        <v>0</v>
      </c>
      <c r="H88" s="160">
        <v>0</v>
      </c>
      <c r="I88" s="231">
        <f>IF(D88&lt;&gt;"",ROUND(H88/$I$3,2),"")</f>
        <v>0</v>
      </c>
      <c r="J88" s="235">
        <f t="shared" si="11"/>
        <v>0</v>
      </c>
      <c r="K88" s="292"/>
      <c r="L88" s="274"/>
      <c r="M88" s="235">
        <f t="shared" si="12"/>
        <v>0</v>
      </c>
      <c r="N88" s="237"/>
      <c r="O88" s="277"/>
      <c r="P88" s="265">
        <f t="shared" si="13"/>
        <v>0</v>
      </c>
      <c r="Q88" s="188"/>
      <c r="R88" s="288"/>
      <c r="S88" s="285">
        <f t="shared" si="14"/>
        <v>0</v>
      </c>
      <c r="T88" s="203"/>
      <c r="V88" s="281"/>
      <c r="W88" s="296"/>
      <c r="X88" s="281"/>
    </row>
    <row r="89" spans="1:24" s="49" customFormat="1" x14ac:dyDescent="0.2">
      <c r="A89" s="211"/>
      <c r="B89" s="212" t="s">
        <v>46</v>
      </c>
      <c r="C89" s="213" t="s">
        <v>67</v>
      </c>
      <c r="D89" s="214" t="s">
        <v>120</v>
      </c>
      <c r="E89" s="136">
        <v>0</v>
      </c>
      <c r="F89" s="137">
        <f>IF(D89&lt;&gt;"",SUMPRODUCT(E89:E89,$E$5:$E$5),"")</f>
        <v>0</v>
      </c>
      <c r="G89" s="229">
        <f>IF(D89&lt;&gt;"",ROUND(+F89+(F89*$G$5),0),"")</f>
        <v>0</v>
      </c>
      <c r="H89" s="160">
        <v>0</v>
      </c>
      <c r="I89" s="231">
        <f>IF(D89&lt;&gt;"",ROUND(H89/$I$3,2),"")</f>
        <v>0</v>
      </c>
      <c r="J89" s="235">
        <f t="shared" si="11"/>
        <v>0</v>
      </c>
      <c r="K89" s="292"/>
      <c r="L89" s="274"/>
      <c r="M89" s="235">
        <f t="shared" si="12"/>
        <v>0</v>
      </c>
      <c r="N89" s="237"/>
      <c r="O89" s="277"/>
      <c r="P89" s="265">
        <f t="shared" si="13"/>
        <v>0</v>
      </c>
      <c r="Q89" s="188"/>
      <c r="R89" s="288"/>
      <c r="S89" s="285">
        <f t="shared" si="14"/>
        <v>0</v>
      </c>
      <c r="T89" s="203"/>
      <c r="V89" s="281"/>
      <c r="W89" s="296"/>
      <c r="X89" s="281"/>
    </row>
    <row r="90" spans="1:24" s="49" customFormat="1" x14ac:dyDescent="0.2">
      <c r="A90" s="211"/>
      <c r="B90" s="212"/>
      <c r="C90" s="215"/>
      <c r="D90" s="214"/>
      <c r="E90" s="136"/>
      <c r="F90" s="137"/>
      <c r="G90" s="229"/>
      <c r="H90" s="160"/>
      <c r="I90" s="231"/>
      <c r="J90" s="235" t="str">
        <f t="shared" si="11"/>
        <v/>
      </c>
      <c r="K90" s="292"/>
      <c r="L90" s="274"/>
      <c r="M90" s="235" t="str">
        <f t="shared" si="12"/>
        <v/>
      </c>
      <c r="N90" s="237"/>
      <c r="O90" s="277"/>
      <c r="P90" s="265" t="str">
        <f t="shared" si="13"/>
        <v/>
      </c>
      <c r="Q90" s="188"/>
      <c r="R90" s="288"/>
      <c r="S90" s="285" t="str">
        <f t="shared" si="14"/>
        <v/>
      </c>
      <c r="T90" s="203"/>
      <c r="V90" s="281"/>
      <c r="W90" s="296"/>
      <c r="X90" s="281"/>
    </row>
    <row r="91" spans="1:24" s="49" customFormat="1" ht="15" customHeight="1" x14ac:dyDescent="0.2">
      <c r="A91" s="97"/>
      <c r="B91" s="96"/>
      <c r="C91" s="144"/>
      <c r="D91" s="273"/>
      <c r="E91" s="136"/>
      <c r="F91" s="137" t="str">
        <f>IF(D91&lt;&gt;"",SUMPRODUCT(E91:E91,$E$5:$E$5),"")</f>
        <v/>
      </c>
      <c r="G91" s="229" t="str">
        <f>IF(D91&lt;&gt;"",ROUND(+F91+(F91*$G$5),0),"")</f>
        <v/>
      </c>
      <c r="H91" s="138"/>
      <c r="I91" s="274" t="str">
        <f>IF(D91&lt;&gt;"",ROUND(H91/$I$3,2),"")</f>
        <v/>
      </c>
      <c r="J91" s="235" t="str">
        <f t="shared" si="11"/>
        <v/>
      </c>
      <c r="K91" s="292"/>
      <c r="L91" s="274"/>
      <c r="M91" s="235" t="str">
        <f t="shared" si="12"/>
        <v/>
      </c>
      <c r="N91" s="222"/>
      <c r="O91" s="276"/>
      <c r="P91" s="265" t="str">
        <f>IF($C91="","",ROUND($G91*N91,2))</f>
        <v/>
      </c>
      <c r="Q91" s="188"/>
      <c r="R91" s="288"/>
      <c r="S91" s="285" t="str">
        <f t="shared" si="14"/>
        <v/>
      </c>
      <c r="T91" s="202"/>
      <c r="V91" s="249"/>
      <c r="W91" s="249"/>
      <c r="X91" s="249"/>
    </row>
    <row r="92" spans="1:24" s="49" customFormat="1" ht="15" customHeight="1" x14ac:dyDescent="0.2">
      <c r="A92" s="97"/>
      <c r="B92" s="96"/>
      <c r="C92" s="144"/>
      <c r="D92" s="273"/>
      <c r="E92" s="136"/>
      <c r="F92" s="137"/>
      <c r="G92" s="229" t="str">
        <f>IF(D92&lt;&gt;"",ROUND(+F92+(F92*$G$5),0),"")</f>
        <v/>
      </c>
      <c r="H92" s="138"/>
      <c r="I92" s="274" t="str">
        <f>IF(D92&lt;&gt;"",ROUND(H92/$I$3,2),"")</f>
        <v/>
      </c>
      <c r="J92" s="235" t="str">
        <f>IF(I92&lt;&gt;"",ROUND($G92*I92,2),"")</f>
        <v/>
      </c>
      <c r="K92" s="292"/>
      <c r="L92" s="274"/>
      <c r="M92" s="235" t="str">
        <f t="shared" si="12"/>
        <v/>
      </c>
      <c r="N92" s="222"/>
      <c r="O92" s="276"/>
      <c r="P92" s="297" t="str">
        <f>IF($C92="","",ROUND($G92*N92,2))</f>
        <v/>
      </c>
      <c r="Q92" s="188"/>
      <c r="R92" s="288"/>
      <c r="S92" s="285"/>
      <c r="T92" s="202"/>
      <c r="V92" s="249"/>
      <c r="W92" s="249"/>
      <c r="X92" s="249"/>
    </row>
    <row r="93" spans="1:24" s="150" customFormat="1" ht="22.5" x14ac:dyDescent="0.2">
      <c r="A93" s="146"/>
      <c r="B93" s="139" t="s">
        <v>68</v>
      </c>
      <c r="C93" s="145"/>
      <c r="D93" s="140"/>
      <c r="E93" s="141"/>
      <c r="F93" s="142"/>
      <c r="G93" s="228"/>
      <c r="H93" s="143">
        <f>+SUMPRODUCT($G94:$G151,H94:H151)</f>
        <v>0</v>
      </c>
      <c r="I93" s="149" t="e">
        <f>SUMPRODUCT($G94:$G151,I94:I151)</f>
        <v>#VALUE!</v>
      </c>
      <c r="J93" s="234" t="e">
        <f>SUM(J94:J151)</f>
        <v>#VALUE!</v>
      </c>
      <c r="K93" s="290">
        <f>+SUMPRODUCT($G94:$G151,K94:K151)</f>
        <v>0</v>
      </c>
      <c r="L93" s="149">
        <f>+SUMPRODUCT($G94:$G151,L94:L151)</f>
        <v>0</v>
      </c>
      <c r="M93" s="216">
        <f>SUM(M94:M151)</f>
        <v>0</v>
      </c>
      <c r="N93" s="194">
        <f>+SUMPRODUCT($G94:$G151,N94:N151)</f>
        <v>0</v>
      </c>
      <c r="O93" s="194">
        <f>+SUMPRODUCT($G94:$G151,O94:O151)</f>
        <v>0</v>
      </c>
      <c r="P93" s="219">
        <f>SUM(P94:P151)</f>
        <v>0</v>
      </c>
      <c r="Q93" s="216">
        <f>+SUMPRODUCT($G94:$G151,Q94:Q151)</f>
        <v>0</v>
      </c>
      <c r="R93" s="149">
        <f>+SUMPRODUCT($G94:$G151,R94:R151)</f>
        <v>0</v>
      </c>
      <c r="S93" s="284">
        <f>SUM(S94:S151)</f>
        <v>0</v>
      </c>
      <c r="T93" s="236"/>
      <c r="V93" s="248">
        <f>SUM(V94:V151)</f>
        <v>0</v>
      </c>
      <c r="W93" s="248">
        <f>SUM(W94:W151)</f>
        <v>0</v>
      </c>
      <c r="X93" s="248">
        <f>SUM(X94:X151)</f>
        <v>0</v>
      </c>
    </row>
    <row r="94" spans="1:24" s="49" customFormat="1" ht="15" customHeight="1" x14ac:dyDescent="0.2">
      <c r="A94" s="118"/>
      <c r="B94" s="96"/>
      <c r="C94" s="144"/>
      <c r="D94" s="98"/>
      <c r="E94" s="136"/>
      <c r="F94" s="137" t="str">
        <f>IF(D94&lt;&gt;"",SUMPRODUCT(E94:E94,$E$5:$E$5),"")</f>
        <v/>
      </c>
      <c r="G94" s="229" t="str">
        <f>IF(D94&lt;&gt;"",ROUND(+F94+(F94*$G$5),0),"")</f>
        <v/>
      </c>
      <c r="H94" s="119"/>
      <c r="I94" s="120" t="str">
        <f>IF(D94&lt;&gt;"",ROUND(H94/$I$3,2),"")</f>
        <v/>
      </c>
      <c r="J94" s="192" t="str">
        <f>IF(I94&lt;&gt;"",ROUND($G94*I94,2),"")</f>
        <v/>
      </c>
      <c r="K94" s="291"/>
      <c r="L94" s="120"/>
      <c r="M94" s="192"/>
      <c r="N94" s="195"/>
      <c r="O94" s="271"/>
      <c r="P94" s="264"/>
      <c r="Q94" s="187"/>
      <c r="R94" s="287"/>
      <c r="S94" s="272"/>
      <c r="T94" s="202"/>
      <c r="V94" s="249"/>
      <c r="W94" s="249"/>
      <c r="X94" s="249"/>
    </row>
    <row r="95" spans="1:24" s="49" customFormat="1" ht="15" customHeight="1" x14ac:dyDescent="0.2">
      <c r="A95" s="295" t="s">
        <v>53</v>
      </c>
      <c r="B95" s="294" t="s">
        <v>54</v>
      </c>
      <c r="C95" s="144"/>
      <c r="D95" s="98"/>
      <c r="E95" s="136"/>
      <c r="F95" s="137"/>
      <c r="G95" s="229"/>
      <c r="H95" s="119"/>
      <c r="I95" s="120"/>
      <c r="J95" s="192"/>
      <c r="K95" s="291"/>
      <c r="L95" s="120"/>
      <c r="M95" s="192"/>
      <c r="N95" s="195"/>
      <c r="O95" s="271"/>
      <c r="P95" s="264"/>
      <c r="Q95" s="187"/>
      <c r="R95" s="287"/>
      <c r="S95" s="272"/>
      <c r="T95" s="202"/>
      <c r="V95" s="249"/>
      <c r="W95" s="249"/>
      <c r="X95" s="249"/>
    </row>
    <row r="96" spans="1:24" s="49" customFormat="1" ht="51" x14ac:dyDescent="0.2">
      <c r="A96" s="211">
        <v>1.1000000000000001</v>
      </c>
      <c r="B96" s="212" t="s">
        <v>81</v>
      </c>
      <c r="C96" s="213" t="s">
        <v>67</v>
      </c>
      <c r="D96" s="214" t="s">
        <v>120</v>
      </c>
      <c r="E96" s="136">
        <v>0</v>
      </c>
      <c r="F96" s="137">
        <f t="shared" ref="F96:F113" si="15">IF(D96&lt;&gt;"",SUMPRODUCT(E96:E96,$E$5:$E$5),"")</f>
        <v>0</v>
      </c>
      <c r="G96" s="229">
        <f t="shared" ref="G96:G113" si="16">IF(D96&lt;&gt;"",ROUND(+F96+(F96*$G$5),0),"")</f>
        <v>0</v>
      </c>
      <c r="H96" s="160">
        <v>27300</v>
      </c>
      <c r="I96" s="231">
        <f>IF(D96&lt;&gt;"",ROUND(H96/$I$3,2),"")</f>
        <v>24818.18</v>
      </c>
      <c r="J96" s="235">
        <f>IF(I96&lt;&gt;"",ROUND($G96*I96,2),"")</f>
        <v>0</v>
      </c>
      <c r="K96" s="292"/>
      <c r="L96" s="274"/>
      <c r="M96" s="235">
        <f t="shared" ref="M96:M104" si="17">IF($C96="","",ROUND($G96*K96,2))</f>
        <v>0</v>
      </c>
      <c r="N96" s="222"/>
      <c r="O96" s="276"/>
      <c r="P96" s="265">
        <f t="shared" ref="P96:P104" si="18">IF($C96="","",ROUND($G96*N96,2))</f>
        <v>0</v>
      </c>
      <c r="Q96" s="188"/>
      <c r="R96" s="288"/>
      <c r="S96" s="285">
        <f t="shared" ref="S96:S104" si="19">IF($C96="","",ROUND($G96*Q96,2))</f>
        <v>0</v>
      </c>
      <c r="T96" s="203"/>
      <c r="V96" s="281"/>
      <c r="W96" s="250"/>
      <c r="X96" s="281"/>
    </row>
    <row r="97" spans="1:24" s="49" customFormat="1" x14ac:dyDescent="0.2">
      <c r="A97" s="211"/>
      <c r="B97" s="212"/>
      <c r="C97" s="213"/>
      <c r="D97" s="214"/>
      <c r="E97" s="136"/>
      <c r="F97" s="137" t="str">
        <f t="shared" si="15"/>
        <v/>
      </c>
      <c r="G97" s="229" t="str">
        <f t="shared" si="16"/>
        <v/>
      </c>
      <c r="H97" s="160"/>
      <c r="I97" s="231"/>
      <c r="J97" s="235" t="str">
        <f t="shared" ref="J97:J150" si="20">IF(I97&lt;&gt;"",ROUND($G97*I97,2),"")</f>
        <v/>
      </c>
      <c r="K97" s="292"/>
      <c r="L97" s="274"/>
      <c r="M97" s="235" t="str">
        <f t="shared" si="17"/>
        <v/>
      </c>
      <c r="N97" s="222"/>
      <c r="O97" s="276"/>
      <c r="P97" s="265" t="str">
        <f t="shared" si="18"/>
        <v/>
      </c>
      <c r="Q97" s="188"/>
      <c r="R97" s="288"/>
      <c r="S97" s="285" t="str">
        <f t="shared" si="19"/>
        <v/>
      </c>
      <c r="T97" s="203"/>
      <c r="V97" s="281"/>
      <c r="W97" s="250"/>
      <c r="X97" s="281"/>
    </row>
    <row r="98" spans="1:24" s="49" customFormat="1" ht="38.25" x14ac:dyDescent="0.2">
      <c r="A98" s="211">
        <v>1.2</v>
      </c>
      <c r="B98" s="212" t="s">
        <v>69</v>
      </c>
      <c r="C98" s="213" t="s">
        <v>67</v>
      </c>
      <c r="D98" s="214" t="s">
        <v>120</v>
      </c>
      <c r="E98" s="136">
        <v>0</v>
      </c>
      <c r="F98" s="137">
        <f t="shared" si="15"/>
        <v>0</v>
      </c>
      <c r="G98" s="229">
        <f t="shared" si="16"/>
        <v>0</v>
      </c>
      <c r="H98" s="160">
        <v>15750</v>
      </c>
      <c r="I98" s="231">
        <f>IF(D98&lt;&gt;"",ROUND(H98/$I$3,2),"")</f>
        <v>14318.18</v>
      </c>
      <c r="J98" s="235">
        <f t="shared" si="20"/>
        <v>0</v>
      </c>
      <c r="K98" s="292"/>
      <c r="L98" s="274"/>
      <c r="M98" s="235">
        <f t="shared" si="17"/>
        <v>0</v>
      </c>
      <c r="N98" s="237"/>
      <c r="O98" s="277"/>
      <c r="P98" s="265">
        <f t="shared" si="18"/>
        <v>0</v>
      </c>
      <c r="Q98" s="188"/>
      <c r="R98" s="288"/>
      <c r="S98" s="285">
        <f t="shared" si="19"/>
        <v>0</v>
      </c>
      <c r="T98" s="203"/>
      <c r="V98" s="281"/>
      <c r="W98" s="296"/>
      <c r="X98" s="281"/>
    </row>
    <row r="99" spans="1:24" s="49" customFormat="1" x14ac:dyDescent="0.2">
      <c r="A99" s="211"/>
      <c r="B99" s="212"/>
      <c r="C99" s="213"/>
      <c r="D99" s="214"/>
      <c r="E99" s="136"/>
      <c r="F99" s="137" t="str">
        <f t="shared" si="15"/>
        <v/>
      </c>
      <c r="G99" s="229" t="str">
        <f t="shared" si="16"/>
        <v/>
      </c>
      <c r="H99" s="160"/>
      <c r="I99" s="231"/>
      <c r="J99" s="235" t="str">
        <f t="shared" si="20"/>
        <v/>
      </c>
      <c r="K99" s="292"/>
      <c r="L99" s="274"/>
      <c r="M99" s="235" t="str">
        <f t="shared" si="17"/>
        <v/>
      </c>
      <c r="N99" s="222"/>
      <c r="O99" s="276"/>
      <c r="P99" s="265" t="str">
        <f t="shared" si="18"/>
        <v/>
      </c>
      <c r="Q99" s="188"/>
      <c r="R99" s="288"/>
      <c r="S99" s="285" t="str">
        <f t="shared" si="19"/>
        <v/>
      </c>
      <c r="T99" s="203"/>
      <c r="V99" s="270"/>
      <c r="W99" s="250"/>
      <c r="X99" s="270"/>
    </row>
    <row r="100" spans="1:24" s="49" customFormat="1" ht="25.5" x14ac:dyDescent="0.2">
      <c r="A100" s="211">
        <v>1.3</v>
      </c>
      <c r="B100" s="212" t="s">
        <v>70</v>
      </c>
      <c r="C100" s="213" t="s">
        <v>67</v>
      </c>
      <c r="D100" s="214" t="s">
        <v>120</v>
      </c>
      <c r="E100" s="136">
        <v>0</v>
      </c>
      <c r="F100" s="137">
        <f t="shared" si="15"/>
        <v>0</v>
      </c>
      <c r="G100" s="229">
        <f t="shared" si="16"/>
        <v>0</v>
      </c>
      <c r="H100" s="160">
        <v>4725</v>
      </c>
      <c r="I100" s="231">
        <f>IF(D100&lt;&gt;"",ROUND(H100/$I$3,2),"")</f>
        <v>4295.45</v>
      </c>
      <c r="J100" s="235">
        <f t="shared" si="20"/>
        <v>0</v>
      </c>
      <c r="K100" s="292"/>
      <c r="L100" s="274"/>
      <c r="M100" s="235">
        <f t="shared" si="17"/>
        <v>0</v>
      </c>
      <c r="N100" s="237"/>
      <c r="O100" s="277"/>
      <c r="P100" s="265">
        <f t="shared" si="18"/>
        <v>0</v>
      </c>
      <c r="Q100" s="188"/>
      <c r="R100" s="288"/>
      <c r="S100" s="285">
        <f t="shared" si="19"/>
        <v>0</v>
      </c>
      <c r="T100" s="203"/>
      <c r="V100" s="270"/>
      <c r="W100" s="251"/>
      <c r="X100" s="270"/>
    </row>
    <row r="101" spans="1:24" s="49" customFormat="1" x14ac:dyDescent="0.2">
      <c r="A101" s="211"/>
      <c r="B101" s="212"/>
      <c r="C101" s="213"/>
      <c r="D101" s="214"/>
      <c r="E101" s="136"/>
      <c r="F101" s="137" t="str">
        <f t="shared" si="15"/>
        <v/>
      </c>
      <c r="G101" s="229" t="str">
        <f t="shared" si="16"/>
        <v/>
      </c>
      <c r="H101" s="160"/>
      <c r="I101" s="231"/>
      <c r="J101" s="235" t="str">
        <f t="shared" si="20"/>
        <v/>
      </c>
      <c r="K101" s="292"/>
      <c r="L101" s="274"/>
      <c r="M101" s="235" t="str">
        <f t="shared" si="17"/>
        <v/>
      </c>
      <c r="N101" s="222"/>
      <c r="O101" s="276"/>
      <c r="P101" s="265" t="str">
        <f t="shared" si="18"/>
        <v/>
      </c>
      <c r="Q101" s="188"/>
      <c r="R101" s="288"/>
      <c r="S101" s="285" t="str">
        <f t="shared" si="19"/>
        <v/>
      </c>
      <c r="T101" s="203"/>
      <c r="V101" s="281"/>
      <c r="W101" s="250"/>
      <c r="X101" s="281"/>
    </row>
    <row r="102" spans="1:24" s="49" customFormat="1" ht="38.25" x14ac:dyDescent="0.2">
      <c r="A102" s="211">
        <v>1.4</v>
      </c>
      <c r="B102" s="212" t="s">
        <v>71</v>
      </c>
      <c r="C102" s="213" t="s">
        <v>67</v>
      </c>
      <c r="D102" s="214" t="s">
        <v>120</v>
      </c>
      <c r="E102" s="136">
        <v>0</v>
      </c>
      <c r="F102" s="137">
        <f t="shared" si="15"/>
        <v>0</v>
      </c>
      <c r="G102" s="229">
        <f t="shared" si="16"/>
        <v>0</v>
      </c>
      <c r="H102" s="160">
        <v>3885</v>
      </c>
      <c r="I102" s="231">
        <f>IF(D102&lt;&gt;"",ROUND(H102/$I$3,2),"")</f>
        <v>3531.82</v>
      </c>
      <c r="J102" s="235">
        <f t="shared" si="20"/>
        <v>0</v>
      </c>
      <c r="K102" s="292"/>
      <c r="L102" s="274"/>
      <c r="M102" s="235">
        <f t="shared" si="17"/>
        <v>0</v>
      </c>
      <c r="N102" s="237"/>
      <c r="O102" s="277"/>
      <c r="P102" s="265">
        <f t="shared" si="18"/>
        <v>0</v>
      </c>
      <c r="Q102" s="188"/>
      <c r="R102" s="288"/>
      <c r="S102" s="285">
        <f t="shared" si="19"/>
        <v>0</v>
      </c>
      <c r="T102" s="203"/>
      <c r="V102" s="281"/>
      <c r="W102" s="296"/>
      <c r="X102" s="281"/>
    </row>
    <row r="103" spans="1:24" s="49" customFormat="1" x14ac:dyDescent="0.2">
      <c r="A103" s="211"/>
      <c r="B103" s="212"/>
      <c r="C103" s="213"/>
      <c r="D103" s="214"/>
      <c r="E103" s="136"/>
      <c r="F103" s="137" t="str">
        <f t="shared" si="15"/>
        <v/>
      </c>
      <c r="G103" s="229" t="str">
        <f t="shared" si="16"/>
        <v/>
      </c>
      <c r="H103" s="160"/>
      <c r="I103" s="231"/>
      <c r="J103" s="235" t="str">
        <f t="shared" si="20"/>
        <v/>
      </c>
      <c r="K103" s="292"/>
      <c r="L103" s="274"/>
      <c r="M103" s="235" t="str">
        <f t="shared" si="17"/>
        <v/>
      </c>
      <c r="N103" s="222"/>
      <c r="O103" s="276"/>
      <c r="P103" s="265" t="str">
        <f t="shared" si="18"/>
        <v/>
      </c>
      <c r="Q103" s="188"/>
      <c r="R103" s="288"/>
      <c r="S103" s="285" t="str">
        <f t="shared" si="19"/>
        <v/>
      </c>
      <c r="T103" s="203"/>
      <c r="V103" s="270"/>
      <c r="W103" s="250"/>
      <c r="X103" s="270"/>
    </row>
    <row r="104" spans="1:24" s="49" customFormat="1" ht="38.25" x14ac:dyDescent="0.2">
      <c r="A104" s="211">
        <v>1.5</v>
      </c>
      <c r="B104" s="212" t="s">
        <v>72</v>
      </c>
      <c r="C104" s="213" t="s">
        <v>67</v>
      </c>
      <c r="D104" s="214" t="s">
        <v>120</v>
      </c>
      <c r="E104" s="136">
        <v>0</v>
      </c>
      <c r="F104" s="137">
        <f t="shared" si="15"/>
        <v>0</v>
      </c>
      <c r="G104" s="229">
        <f t="shared" si="16"/>
        <v>0</v>
      </c>
      <c r="H104" s="160">
        <v>667800</v>
      </c>
      <c r="I104" s="231">
        <f>IF(D104&lt;&gt;"",ROUND(H104/$I$3,2),"")</f>
        <v>607090.91</v>
      </c>
      <c r="J104" s="235">
        <f t="shared" si="20"/>
        <v>0</v>
      </c>
      <c r="K104" s="292"/>
      <c r="L104" s="274"/>
      <c r="M104" s="235">
        <f t="shared" si="17"/>
        <v>0</v>
      </c>
      <c r="N104" s="237"/>
      <c r="O104" s="277"/>
      <c r="P104" s="265">
        <f t="shared" si="18"/>
        <v>0</v>
      </c>
      <c r="Q104" s="188"/>
      <c r="R104" s="288"/>
      <c r="S104" s="285">
        <f t="shared" si="19"/>
        <v>0</v>
      </c>
      <c r="T104" s="203"/>
      <c r="V104" s="270"/>
      <c r="W104" s="251"/>
      <c r="X104" s="270"/>
    </row>
    <row r="105" spans="1:24" s="49" customFormat="1" x14ac:dyDescent="0.2">
      <c r="A105" s="211"/>
      <c r="B105" s="212"/>
      <c r="C105" s="213"/>
      <c r="D105" s="214"/>
      <c r="E105" s="136"/>
      <c r="F105" s="137" t="str">
        <f t="shared" si="15"/>
        <v/>
      </c>
      <c r="G105" s="229" t="str">
        <f t="shared" si="16"/>
        <v/>
      </c>
      <c r="H105" s="160"/>
      <c r="I105" s="231"/>
      <c r="J105" s="235" t="str">
        <f t="shared" si="20"/>
        <v/>
      </c>
      <c r="K105" s="292"/>
      <c r="L105" s="274"/>
      <c r="M105" s="235" t="str">
        <f t="shared" ref="M105:M110" si="21">IF($C105="","",ROUND($G105*K105,2))</f>
        <v/>
      </c>
      <c r="N105" s="222"/>
      <c r="O105" s="276"/>
      <c r="P105" s="265" t="str">
        <f t="shared" ref="P105:P110" si="22">IF($C105="","",ROUND($G105*N105,2))</f>
        <v/>
      </c>
      <c r="Q105" s="188"/>
      <c r="R105" s="288"/>
      <c r="S105" s="285" t="str">
        <f t="shared" ref="S105:S110" si="23">IF($C105="","",ROUND($G105*Q105,2))</f>
        <v/>
      </c>
      <c r="T105" s="203"/>
      <c r="V105" s="281"/>
      <c r="W105" s="250"/>
      <c r="X105" s="281"/>
    </row>
    <row r="106" spans="1:24" s="49" customFormat="1" ht="38.25" x14ac:dyDescent="0.2">
      <c r="A106" s="211">
        <v>1.6</v>
      </c>
      <c r="B106" s="212" t="s">
        <v>73</v>
      </c>
      <c r="C106" s="213" t="s">
        <v>67</v>
      </c>
      <c r="D106" s="214" t="s">
        <v>120</v>
      </c>
      <c r="E106" s="136">
        <v>0</v>
      </c>
      <c r="F106" s="137">
        <f t="shared" si="15"/>
        <v>0</v>
      </c>
      <c r="G106" s="229">
        <f t="shared" si="16"/>
        <v>0</v>
      </c>
      <c r="H106" s="160">
        <v>44100</v>
      </c>
      <c r="I106" s="231">
        <f>IF(D106&lt;&gt;"",ROUND(H106/$I$3,2),"")</f>
        <v>40090.910000000003</v>
      </c>
      <c r="J106" s="235">
        <f t="shared" si="20"/>
        <v>0</v>
      </c>
      <c r="K106" s="292"/>
      <c r="L106" s="274"/>
      <c r="M106" s="235">
        <f t="shared" si="21"/>
        <v>0</v>
      </c>
      <c r="N106" s="237"/>
      <c r="O106" s="277"/>
      <c r="P106" s="265">
        <f t="shared" si="22"/>
        <v>0</v>
      </c>
      <c r="Q106" s="188"/>
      <c r="R106" s="288"/>
      <c r="S106" s="285">
        <f t="shared" si="23"/>
        <v>0</v>
      </c>
      <c r="T106" s="203"/>
      <c r="V106" s="281"/>
      <c r="W106" s="296"/>
      <c r="X106" s="281"/>
    </row>
    <row r="107" spans="1:24" s="49" customFormat="1" x14ac:dyDescent="0.2">
      <c r="A107" s="211"/>
      <c r="B107" s="212"/>
      <c r="C107" s="213"/>
      <c r="D107" s="214"/>
      <c r="E107" s="136"/>
      <c r="F107" s="137" t="str">
        <f t="shared" si="15"/>
        <v/>
      </c>
      <c r="G107" s="229" t="str">
        <f t="shared" si="16"/>
        <v/>
      </c>
      <c r="H107" s="160"/>
      <c r="I107" s="231" t="str">
        <f>IF(D107&lt;&gt;"",ROUND(H107/$I$3,2),"")</f>
        <v/>
      </c>
      <c r="J107" s="235" t="str">
        <f t="shared" si="20"/>
        <v/>
      </c>
      <c r="K107" s="292"/>
      <c r="L107" s="274"/>
      <c r="M107" s="235" t="str">
        <f t="shared" si="21"/>
        <v/>
      </c>
      <c r="N107" s="237"/>
      <c r="O107" s="277"/>
      <c r="P107" s="265" t="str">
        <f t="shared" si="22"/>
        <v/>
      </c>
      <c r="Q107" s="188"/>
      <c r="R107" s="288"/>
      <c r="S107" s="285" t="str">
        <f t="shared" si="23"/>
        <v/>
      </c>
      <c r="T107" s="203"/>
      <c r="V107" s="270"/>
      <c r="W107" s="296"/>
      <c r="X107" s="270"/>
    </row>
    <row r="108" spans="1:24" s="49" customFormat="1" x14ac:dyDescent="0.2">
      <c r="A108" s="211">
        <v>1.7</v>
      </c>
      <c r="B108" s="212" t="s">
        <v>41</v>
      </c>
      <c r="C108" s="213"/>
      <c r="D108" s="214"/>
      <c r="E108" s="136"/>
      <c r="F108" s="137" t="str">
        <f t="shared" si="15"/>
        <v/>
      </c>
      <c r="G108" s="229" t="str">
        <f t="shared" si="16"/>
        <v/>
      </c>
      <c r="H108" s="160"/>
      <c r="I108" s="231"/>
      <c r="J108" s="235" t="str">
        <f t="shared" si="20"/>
        <v/>
      </c>
      <c r="K108" s="292"/>
      <c r="L108" s="274"/>
      <c r="M108" s="235" t="str">
        <f t="shared" si="21"/>
        <v/>
      </c>
      <c r="N108" s="222"/>
      <c r="O108" s="276"/>
      <c r="P108" s="265" t="str">
        <f t="shared" si="22"/>
        <v/>
      </c>
      <c r="Q108" s="188"/>
      <c r="R108" s="288"/>
      <c r="S108" s="285" t="str">
        <f t="shared" si="23"/>
        <v/>
      </c>
      <c r="T108" s="203"/>
      <c r="V108" s="270"/>
      <c r="W108" s="250"/>
      <c r="X108" s="270"/>
    </row>
    <row r="109" spans="1:24" s="49" customFormat="1" ht="25.5" x14ac:dyDescent="0.2">
      <c r="A109" s="211"/>
      <c r="B109" s="212" t="s">
        <v>74</v>
      </c>
      <c r="C109" s="213" t="s">
        <v>67</v>
      </c>
      <c r="D109" s="214" t="s">
        <v>120</v>
      </c>
      <c r="E109" s="136">
        <v>0</v>
      </c>
      <c r="F109" s="137">
        <f t="shared" si="15"/>
        <v>0</v>
      </c>
      <c r="G109" s="229">
        <f t="shared" si="16"/>
        <v>0</v>
      </c>
      <c r="H109" s="160">
        <v>151200</v>
      </c>
      <c r="I109" s="231">
        <f>IF(D109&lt;&gt;"",ROUND(H109/$I$3,2),"")</f>
        <v>137454.54999999999</v>
      </c>
      <c r="J109" s="235">
        <f t="shared" si="20"/>
        <v>0</v>
      </c>
      <c r="K109" s="292"/>
      <c r="L109" s="274"/>
      <c r="M109" s="235">
        <f>IF($C109="","",ROUND($G109*K109,2))</f>
        <v>0</v>
      </c>
      <c r="N109" s="237"/>
      <c r="O109" s="277"/>
      <c r="P109" s="265">
        <f>IF($C109="","",ROUND($G109*N109,2))</f>
        <v>0</v>
      </c>
      <c r="Q109" s="188"/>
      <c r="R109" s="288"/>
      <c r="S109" s="285">
        <f>IF($C109="","",ROUND($G109*Q109,2))</f>
        <v>0</v>
      </c>
      <c r="T109" s="203"/>
      <c r="V109" s="270"/>
      <c r="W109" s="251"/>
      <c r="X109" s="270"/>
    </row>
    <row r="110" spans="1:24" s="49" customFormat="1" ht="25.5" x14ac:dyDescent="0.2">
      <c r="A110" s="211"/>
      <c r="B110" s="212" t="s">
        <v>43</v>
      </c>
      <c r="C110" s="213" t="s">
        <v>82</v>
      </c>
      <c r="D110" s="214" t="s">
        <v>120</v>
      </c>
      <c r="E110" s="136">
        <v>0</v>
      </c>
      <c r="F110" s="137">
        <f t="shared" si="15"/>
        <v>0</v>
      </c>
      <c r="G110" s="229">
        <f t="shared" si="16"/>
        <v>0</v>
      </c>
      <c r="H110" s="160">
        <v>2100</v>
      </c>
      <c r="I110" s="231">
        <f>IF(D110&lt;&gt;"",ROUND(H110/$I$3,2),"")</f>
        <v>1909.09</v>
      </c>
      <c r="J110" s="235">
        <f t="shared" si="20"/>
        <v>0</v>
      </c>
      <c r="K110" s="292"/>
      <c r="L110" s="274"/>
      <c r="M110" s="235">
        <f t="shared" si="21"/>
        <v>0</v>
      </c>
      <c r="N110" s="237"/>
      <c r="O110" s="277"/>
      <c r="P110" s="265">
        <f t="shared" si="22"/>
        <v>0</v>
      </c>
      <c r="Q110" s="188"/>
      <c r="R110" s="288"/>
      <c r="S110" s="285">
        <f t="shared" si="23"/>
        <v>0</v>
      </c>
      <c r="T110" s="203"/>
      <c r="V110" s="270"/>
      <c r="W110" s="251"/>
      <c r="X110" s="270"/>
    </row>
    <row r="111" spans="1:24" s="49" customFormat="1" ht="25.5" x14ac:dyDescent="0.2">
      <c r="A111" s="211"/>
      <c r="B111" s="212" t="s">
        <v>83</v>
      </c>
      <c r="C111" s="213" t="s">
        <v>82</v>
      </c>
      <c r="D111" s="214" t="s">
        <v>120</v>
      </c>
      <c r="E111" s="136">
        <v>0</v>
      </c>
      <c r="F111" s="137">
        <f t="shared" si="15"/>
        <v>0</v>
      </c>
      <c r="G111" s="229">
        <f t="shared" si="16"/>
        <v>0</v>
      </c>
      <c r="H111" s="300" t="s">
        <v>117</v>
      </c>
      <c r="I111" s="231" t="e">
        <f>IF(D111&lt;&gt;"",ROUND(H111/$I$3,2),"")</f>
        <v>#VALUE!</v>
      </c>
      <c r="J111" s="235" t="e">
        <f t="shared" si="20"/>
        <v>#VALUE!</v>
      </c>
      <c r="K111" s="292"/>
      <c r="L111" s="274"/>
      <c r="M111" s="235">
        <f t="shared" ref="M111:M130" si="24">IF($C111="","",ROUND($G111*K111,2))</f>
        <v>0</v>
      </c>
      <c r="N111" s="237"/>
      <c r="O111" s="277"/>
      <c r="P111" s="265">
        <f t="shared" ref="P111:P130" si="25">IF($C111="","",ROUND($G111*N111,2))</f>
        <v>0</v>
      </c>
      <c r="Q111" s="188"/>
      <c r="R111" s="288"/>
      <c r="S111" s="285">
        <f t="shared" ref="S111:S130" si="26">IF($C111="","",ROUND($G111*Q111,2))</f>
        <v>0</v>
      </c>
      <c r="T111" s="203"/>
      <c r="V111" s="270"/>
      <c r="W111" s="251"/>
      <c r="X111" s="270"/>
    </row>
    <row r="112" spans="1:24" s="49" customFormat="1" ht="25.5" x14ac:dyDescent="0.2">
      <c r="A112" s="211"/>
      <c r="B112" s="212" t="s">
        <v>44</v>
      </c>
      <c r="C112" s="213" t="s">
        <v>82</v>
      </c>
      <c r="D112" s="214" t="s">
        <v>120</v>
      </c>
      <c r="E112" s="136">
        <v>0</v>
      </c>
      <c r="F112" s="137">
        <f t="shared" si="15"/>
        <v>0</v>
      </c>
      <c r="G112" s="229">
        <f t="shared" si="16"/>
        <v>0</v>
      </c>
      <c r="H112" s="160">
        <v>1050</v>
      </c>
      <c r="I112" s="231">
        <f>IF(D112&lt;&gt;"",ROUND(H112/$I$3,2),"")</f>
        <v>954.55</v>
      </c>
      <c r="J112" s="235">
        <f t="shared" si="20"/>
        <v>0</v>
      </c>
      <c r="K112" s="292"/>
      <c r="L112" s="274"/>
      <c r="M112" s="235">
        <f t="shared" si="24"/>
        <v>0</v>
      </c>
      <c r="N112" s="237"/>
      <c r="O112" s="277"/>
      <c r="P112" s="265">
        <f t="shared" si="25"/>
        <v>0</v>
      </c>
      <c r="Q112" s="188"/>
      <c r="R112" s="288"/>
      <c r="S112" s="285">
        <f t="shared" si="26"/>
        <v>0</v>
      </c>
      <c r="T112" s="203"/>
      <c r="V112" s="270"/>
      <c r="W112" s="251"/>
      <c r="X112" s="270"/>
    </row>
    <row r="113" spans="1:24" s="49" customFormat="1" x14ac:dyDescent="0.2">
      <c r="A113" s="211"/>
      <c r="B113" s="212"/>
      <c r="C113" s="213"/>
      <c r="D113" s="214"/>
      <c r="E113" s="136"/>
      <c r="F113" s="137" t="str">
        <f t="shared" si="15"/>
        <v/>
      </c>
      <c r="G113" s="229" t="str">
        <f t="shared" si="16"/>
        <v/>
      </c>
      <c r="H113" s="160"/>
      <c r="I113" s="231" t="str">
        <f>IF(D113&lt;&gt;"",ROUND(H113/$I$3,2),"")</f>
        <v/>
      </c>
      <c r="J113" s="235" t="str">
        <f t="shared" si="20"/>
        <v/>
      </c>
      <c r="K113" s="292"/>
      <c r="L113" s="274"/>
      <c r="M113" s="235" t="str">
        <f t="shared" si="24"/>
        <v/>
      </c>
      <c r="N113" s="237"/>
      <c r="O113" s="277"/>
      <c r="P113" s="265" t="str">
        <f t="shared" si="25"/>
        <v/>
      </c>
      <c r="Q113" s="188"/>
      <c r="R113" s="288"/>
      <c r="S113" s="285" t="str">
        <f t="shared" si="26"/>
        <v/>
      </c>
      <c r="T113" s="203"/>
      <c r="V113" s="270"/>
      <c r="W113" s="369"/>
      <c r="X113" s="270"/>
    </row>
    <row r="114" spans="1:24" s="49" customFormat="1" ht="38.25" x14ac:dyDescent="0.2">
      <c r="A114" s="211">
        <v>1.8</v>
      </c>
      <c r="B114" s="212" t="s">
        <v>52</v>
      </c>
      <c r="C114" s="213"/>
      <c r="D114" s="214"/>
      <c r="E114" s="136"/>
      <c r="F114" s="137"/>
      <c r="G114" s="229"/>
      <c r="H114" s="160"/>
      <c r="I114" s="231"/>
      <c r="J114" s="235" t="str">
        <f t="shared" si="20"/>
        <v/>
      </c>
      <c r="K114" s="292"/>
      <c r="L114" s="274"/>
      <c r="M114" s="235" t="str">
        <f t="shared" si="24"/>
        <v/>
      </c>
      <c r="N114" s="222"/>
      <c r="O114" s="276"/>
      <c r="P114" s="265" t="str">
        <f t="shared" si="25"/>
        <v/>
      </c>
      <c r="Q114" s="188"/>
      <c r="R114" s="288"/>
      <c r="S114" s="285" t="str">
        <f t="shared" si="26"/>
        <v/>
      </c>
      <c r="T114" s="203"/>
      <c r="V114" s="270"/>
      <c r="W114" s="369"/>
      <c r="X114" s="270"/>
    </row>
    <row r="115" spans="1:24" s="49" customFormat="1" x14ac:dyDescent="0.2">
      <c r="A115" s="211"/>
      <c r="B115" s="212" t="s">
        <v>45</v>
      </c>
      <c r="C115" s="213" t="s">
        <v>82</v>
      </c>
      <c r="D115" s="214" t="s">
        <v>120</v>
      </c>
      <c r="E115" s="136">
        <v>0</v>
      </c>
      <c r="F115" s="137">
        <f>IF(D115&lt;&gt;"",SUMPRODUCT(E115:E115,$E$5:$E$5),"")</f>
        <v>0</v>
      </c>
      <c r="G115" s="229">
        <f>IF(D115&lt;&gt;"",ROUND(+F115+(F115*$G$5),0),"")</f>
        <v>0</v>
      </c>
      <c r="H115" s="300" t="s">
        <v>117</v>
      </c>
      <c r="I115" s="231" t="e">
        <f>IF(D115&lt;&gt;"",ROUND(H115/$I$3,2),"")</f>
        <v>#VALUE!</v>
      </c>
      <c r="J115" s="235" t="e">
        <f t="shared" si="20"/>
        <v>#VALUE!</v>
      </c>
      <c r="K115" s="292"/>
      <c r="L115" s="274"/>
      <c r="M115" s="235">
        <f t="shared" si="24"/>
        <v>0</v>
      </c>
      <c r="N115" s="237"/>
      <c r="O115" s="277"/>
      <c r="P115" s="265">
        <f t="shared" si="25"/>
        <v>0</v>
      </c>
      <c r="Q115" s="188"/>
      <c r="R115" s="288"/>
      <c r="S115" s="285">
        <f t="shared" si="26"/>
        <v>0</v>
      </c>
      <c r="T115" s="203"/>
      <c r="V115" s="270"/>
      <c r="W115" s="369"/>
      <c r="X115" s="270"/>
    </row>
    <row r="116" spans="1:24" s="49" customFormat="1" x14ac:dyDescent="0.2">
      <c r="A116" s="211"/>
      <c r="B116" s="212" t="s">
        <v>46</v>
      </c>
      <c r="C116" s="213" t="s">
        <v>82</v>
      </c>
      <c r="D116" s="214" t="s">
        <v>120</v>
      </c>
      <c r="E116" s="136">
        <v>0</v>
      </c>
      <c r="F116" s="137">
        <f>IF(D116&lt;&gt;"",SUMPRODUCT(E116:E116,$E$5:$E$5),"")</f>
        <v>0</v>
      </c>
      <c r="G116" s="229">
        <f>IF(D116&lt;&gt;"",ROUND(+F116+(F116*$G$5),0),"")</f>
        <v>0</v>
      </c>
      <c r="H116" s="300" t="s">
        <v>117</v>
      </c>
      <c r="I116" s="231" t="e">
        <f>IF(D116&lt;&gt;"",ROUND(H116/$I$3,2),"")</f>
        <v>#VALUE!</v>
      </c>
      <c r="J116" s="235" t="e">
        <f t="shared" si="20"/>
        <v>#VALUE!</v>
      </c>
      <c r="K116" s="292"/>
      <c r="L116" s="274"/>
      <c r="M116" s="235">
        <f t="shared" si="24"/>
        <v>0</v>
      </c>
      <c r="N116" s="237"/>
      <c r="O116" s="277"/>
      <c r="P116" s="265">
        <f t="shared" si="25"/>
        <v>0</v>
      </c>
      <c r="Q116" s="188"/>
      <c r="R116" s="288"/>
      <c r="S116" s="285">
        <f t="shared" si="26"/>
        <v>0</v>
      </c>
      <c r="T116" s="203"/>
      <c r="V116" s="270"/>
      <c r="W116" s="369"/>
      <c r="X116" s="270"/>
    </row>
    <row r="117" spans="1:24" s="49" customFormat="1" x14ac:dyDescent="0.2">
      <c r="A117" s="211"/>
      <c r="B117" s="212"/>
      <c r="C117" s="213"/>
      <c r="D117" s="214"/>
      <c r="E117" s="136"/>
      <c r="F117" s="137" t="str">
        <f>IF(D117&lt;&gt;"",SUMPRODUCT(E117:E117,$E$5:$E$5),"")</f>
        <v/>
      </c>
      <c r="G117" s="229" t="str">
        <f>IF(D117&lt;&gt;"",ROUND(+F117+(F117*$G$5),0),"")</f>
        <v/>
      </c>
      <c r="H117" s="160"/>
      <c r="I117" s="231" t="str">
        <f>IF(D117&lt;&gt;"",ROUND(H117/$I$3,2),"")</f>
        <v/>
      </c>
      <c r="J117" s="235" t="str">
        <f t="shared" si="20"/>
        <v/>
      </c>
      <c r="K117" s="292"/>
      <c r="L117" s="274"/>
      <c r="M117" s="235" t="str">
        <f t="shared" si="24"/>
        <v/>
      </c>
      <c r="N117" s="237"/>
      <c r="O117" s="277"/>
      <c r="P117" s="265" t="str">
        <f t="shared" si="25"/>
        <v/>
      </c>
      <c r="Q117" s="188"/>
      <c r="R117" s="288"/>
      <c r="S117" s="285" t="str">
        <f t="shared" si="26"/>
        <v/>
      </c>
      <c r="T117" s="203"/>
      <c r="V117" s="270"/>
      <c r="W117" s="369"/>
      <c r="X117" s="270"/>
    </row>
    <row r="118" spans="1:24" s="49" customFormat="1" x14ac:dyDescent="0.2">
      <c r="A118" s="211"/>
      <c r="B118" s="212"/>
      <c r="C118" s="213"/>
      <c r="D118" s="214"/>
      <c r="E118" s="136"/>
      <c r="F118" s="137"/>
      <c r="G118" s="229"/>
      <c r="H118" s="160"/>
      <c r="I118" s="231"/>
      <c r="J118" s="235" t="str">
        <f t="shared" si="20"/>
        <v/>
      </c>
      <c r="K118" s="292"/>
      <c r="L118" s="274"/>
      <c r="M118" s="235" t="str">
        <f t="shared" si="24"/>
        <v/>
      </c>
      <c r="N118" s="237"/>
      <c r="O118" s="277"/>
      <c r="P118" s="265" t="str">
        <f t="shared" si="25"/>
        <v/>
      </c>
      <c r="Q118" s="188"/>
      <c r="R118" s="288"/>
      <c r="S118" s="285" t="str">
        <f t="shared" si="26"/>
        <v/>
      </c>
      <c r="T118" s="203"/>
      <c r="V118" s="270"/>
      <c r="W118" s="251"/>
      <c r="X118" s="270"/>
    </row>
    <row r="119" spans="1:24" s="49" customFormat="1" x14ac:dyDescent="0.2">
      <c r="A119" s="295" t="s">
        <v>56</v>
      </c>
      <c r="B119" s="294" t="s">
        <v>57</v>
      </c>
      <c r="C119" s="213"/>
      <c r="D119" s="214"/>
      <c r="E119" s="136"/>
      <c r="F119" s="137"/>
      <c r="G119" s="229"/>
      <c r="H119" s="160"/>
      <c r="I119" s="231"/>
      <c r="J119" s="235" t="str">
        <f t="shared" si="20"/>
        <v/>
      </c>
      <c r="K119" s="292"/>
      <c r="L119" s="274"/>
      <c r="M119" s="235" t="str">
        <f t="shared" si="24"/>
        <v/>
      </c>
      <c r="N119" s="237"/>
      <c r="O119" s="277"/>
      <c r="P119" s="265" t="str">
        <f t="shared" si="25"/>
        <v/>
      </c>
      <c r="Q119" s="188"/>
      <c r="R119" s="288"/>
      <c r="S119" s="285" t="str">
        <f t="shared" si="26"/>
        <v/>
      </c>
      <c r="T119" s="203"/>
      <c r="V119" s="270"/>
      <c r="W119" s="251"/>
      <c r="X119" s="270"/>
    </row>
    <row r="120" spans="1:24" s="49" customFormat="1" x14ac:dyDescent="0.2">
      <c r="A120" s="211"/>
      <c r="B120" s="212"/>
      <c r="C120" s="213"/>
      <c r="D120" s="214"/>
      <c r="E120" s="136"/>
      <c r="F120" s="137"/>
      <c r="G120" s="229"/>
      <c r="H120" s="160"/>
      <c r="I120" s="231"/>
      <c r="J120" s="235" t="str">
        <f t="shared" si="20"/>
        <v/>
      </c>
      <c r="K120" s="292"/>
      <c r="L120" s="274"/>
      <c r="M120" s="235" t="str">
        <f t="shared" si="24"/>
        <v/>
      </c>
      <c r="N120" s="237"/>
      <c r="O120" s="277"/>
      <c r="P120" s="265" t="str">
        <f t="shared" si="25"/>
        <v/>
      </c>
      <c r="Q120" s="188"/>
      <c r="R120" s="288"/>
      <c r="S120" s="285" t="str">
        <f t="shared" si="26"/>
        <v/>
      </c>
      <c r="T120" s="203"/>
      <c r="V120" s="270"/>
      <c r="W120" s="251"/>
      <c r="X120" s="270"/>
    </row>
    <row r="121" spans="1:24" s="49" customFormat="1" ht="38.25" x14ac:dyDescent="0.2">
      <c r="A121" s="211">
        <v>2.1</v>
      </c>
      <c r="B121" s="212" t="s">
        <v>84</v>
      </c>
      <c r="C121" s="213" t="s">
        <v>82</v>
      </c>
      <c r="D121" s="214" t="s">
        <v>120</v>
      </c>
      <c r="E121" s="136">
        <v>0</v>
      </c>
      <c r="F121" s="137">
        <f>IF(D121&lt;&gt;"",SUMPRODUCT(E121:E121,$E$5:$E$5),"")</f>
        <v>0</v>
      </c>
      <c r="G121" s="229">
        <f>IF(D121&lt;&gt;"",ROUND(+F121+(F121*$G$5),0),"")</f>
        <v>0</v>
      </c>
      <c r="H121" s="160">
        <v>24150</v>
      </c>
      <c r="I121" s="231">
        <f>IF(D121&lt;&gt;"",ROUND(H121/$I$3,2),"")</f>
        <v>21954.55</v>
      </c>
      <c r="J121" s="235">
        <f t="shared" si="20"/>
        <v>0</v>
      </c>
      <c r="K121" s="292"/>
      <c r="L121" s="274"/>
      <c r="M121" s="235">
        <f t="shared" si="24"/>
        <v>0</v>
      </c>
      <c r="N121" s="222"/>
      <c r="O121" s="276"/>
      <c r="P121" s="265">
        <f t="shared" si="25"/>
        <v>0</v>
      </c>
      <c r="Q121" s="188"/>
      <c r="R121" s="288"/>
      <c r="S121" s="285">
        <f t="shared" si="26"/>
        <v>0</v>
      </c>
      <c r="T121" s="203"/>
      <c r="V121" s="281"/>
      <c r="W121" s="250"/>
      <c r="X121" s="281"/>
    </row>
    <row r="122" spans="1:24" s="49" customFormat="1" x14ac:dyDescent="0.2">
      <c r="A122" s="211"/>
      <c r="B122" s="212"/>
      <c r="C122" s="213"/>
      <c r="D122" s="214"/>
      <c r="E122" s="136"/>
      <c r="F122" s="137" t="str">
        <f>IF(D122&lt;&gt;"",SUMPRODUCT(E122:E122,$E$5:$E$5),"")</f>
        <v/>
      </c>
      <c r="G122" s="229" t="str">
        <f>IF(D122&lt;&gt;"",ROUND(+F122+(F122*$G$5),0),"")</f>
        <v/>
      </c>
      <c r="H122" s="160"/>
      <c r="I122" s="231"/>
      <c r="J122" s="235" t="str">
        <f t="shared" si="20"/>
        <v/>
      </c>
      <c r="K122" s="292"/>
      <c r="L122" s="274"/>
      <c r="M122" s="235" t="str">
        <f t="shared" si="24"/>
        <v/>
      </c>
      <c r="N122" s="222"/>
      <c r="O122" s="276"/>
      <c r="P122" s="265" t="str">
        <f t="shared" si="25"/>
        <v/>
      </c>
      <c r="Q122" s="188"/>
      <c r="R122" s="288"/>
      <c r="S122" s="285" t="str">
        <f t="shared" si="26"/>
        <v/>
      </c>
      <c r="T122" s="203"/>
      <c r="V122" s="281"/>
      <c r="W122" s="250"/>
      <c r="X122" s="281"/>
    </row>
    <row r="123" spans="1:24" s="49" customFormat="1" ht="51" x14ac:dyDescent="0.2">
      <c r="A123" s="211">
        <v>2.2000000000000002</v>
      </c>
      <c r="B123" s="212" t="s">
        <v>93</v>
      </c>
      <c r="C123" s="213" t="s">
        <v>82</v>
      </c>
      <c r="D123" s="214" t="s">
        <v>120</v>
      </c>
      <c r="E123" s="136">
        <v>0</v>
      </c>
      <c r="F123" s="137"/>
      <c r="G123" s="229"/>
      <c r="H123" s="160">
        <v>98700</v>
      </c>
      <c r="I123" s="231"/>
      <c r="J123" s="235" t="str">
        <f t="shared" si="20"/>
        <v/>
      </c>
      <c r="K123" s="292"/>
      <c r="L123" s="274"/>
      <c r="M123" s="235">
        <f t="shared" si="24"/>
        <v>0</v>
      </c>
      <c r="N123" s="222"/>
      <c r="O123" s="276"/>
      <c r="P123" s="265">
        <f t="shared" si="25"/>
        <v>0</v>
      </c>
      <c r="Q123" s="188"/>
      <c r="R123" s="288"/>
      <c r="S123" s="285">
        <f t="shared" si="26"/>
        <v>0</v>
      </c>
      <c r="T123" s="203"/>
      <c r="V123" s="270"/>
      <c r="W123" s="296"/>
      <c r="X123" s="270"/>
    </row>
    <row r="124" spans="1:24" s="49" customFormat="1" ht="15" customHeight="1" x14ac:dyDescent="0.2">
      <c r="A124" s="97"/>
      <c r="B124" s="96"/>
      <c r="C124" s="144"/>
      <c r="D124" s="273"/>
      <c r="E124" s="136"/>
      <c r="F124" s="137" t="str">
        <f t="shared" ref="F124:F148" si="27">IF(D124&lt;&gt;"",SUMPRODUCT(E124:E124,$E$5:$E$5),"")</f>
        <v/>
      </c>
      <c r="G124" s="229" t="str">
        <f t="shared" ref="G124:G148" si="28">IF(D124&lt;&gt;"",ROUND(+F124+(F124*$G$5),0),"")</f>
        <v/>
      </c>
      <c r="H124" s="138"/>
      <c r="I124" s="274" t="str">
        <f t="shared" ref="I124:I130" si="29">IF(D124&lt;&gt;"",ROUND(H124/$I$3,2),"")</f>
        <v/>
      </c>
      <c r="J124" s="235" t="str">
        <f t="shared" si="20"/>
        <v/>
      </c>
      <c r="K124" s="292"/>
      <c r="L124" s="274"/>
      <c r="M124" s="235" t="str">
        <f t="shared" si="24"/>
        <v/>
      </c>
      <c r="N124" s="222"/>
      <c r="O124" s="276"/>
      <c r="P124" s="265" t="str">
        <f t="shared" si="25"/>
        <v/>
      </c>
      <c r="Q124" s="188"/>
      <c r="R124" s="288"/>
      <c r="S124" s="285" t="str">
        <f t="shared" si="26"/>
        <v/>
      </c>
      <c r="T124" s="202"/>
      <c r="V124" s="249"/>
      <c r="W124" s="296"/>
      <c r="X124" s="249"/>
    </row>
    <row r="125" spans="1:24" s="49" customFormat="1" x14ac:dyDescent="0.2">
      <c r="A125" s="211">
        <v>2.2999999999999998</v>
      </c>
      <c r="B125" s="212" t="s">
        <v>94</v>
      </c>
      <c r="C125" s="213" t="s">
        <v>82</v>
      </c>
      <c r="D125" s="214" t="s">
        <v>120</v>
      </c>
      <c r="E125" s="136">
        <v>0</v>
      </c>
      <c r="F125" s="137">
        <f>IF(D125&lt;&gt;"",SUMPRODUCT(E125:E125,$E$5:$E$5),"")</f>
        <v>0</v>
      </c>
      <c r="G125" s="229">
        <f>IF(D125&lt;&gt;"",ROUND(+F125+(F125*$G$5),0),"")</f>
        <v>0</v>
      </c>
      <c r="H125" s="160">
        <v>14490</v>
      </c>
      <c r="I125" s="231">
        <f t="shared" si="29"/>
        <v>13172.73</v>
      </c>
      <c r="J125" s="235">
        <f>IF(I125&lt;&gt;"",ROUND($G125*I125,2),"")</f>
        <v>0</v>
      </c>
      <c r="K125" s="292"/>
      <c r="L125" s="274"/>
      <c r="M125" s="235">
        <f>IF($C125="","",ROUND($G125*K125,2))</f>
        <v>0</v>
      </c>
      <c r="N125" s="237"/>
      <c r="O125" s="277"/>
      <c r="P125" s="265">
        <f>IF($C125="","",ROUND($G125*N125,2))</f>
        <v>0</v>
      </c>
      <c r="Q125" s="188"/>
      <c r="R125" s="288"/>
      <c r="S125" s="285">
        <f>IF($C125="","",ROUND($G125*Q125,2))</f>
        <v>0</v>
      </c>
      <c r="T125" s="203"/>
      <c r="V125" s="270"/>
      <c r="W125" s="296"/>
      <c r="X125" s="270"/>
    </row>
    <row r="126" spans="1:24" s="49" customFormat="1" ht="15" customHeight="1" x14ac:dyDescent="0.2">
      <c r="A126" s="97"/>
      <c r="B126" s="96"/>
      <c r="C126" s="144"/>
      <c r="D126" s="273"/>
      <c r="E126" s="136"/>
      <c r="F126" s="137" t="str">
        <f>IF(D126&lt;&gt;"",SUMPRODUCT(E126:E126,$E$5:$E$5),"")</f>
        <v/>
      </c>
      <c r="G126" s="229" t="str">
        <f>IF(D126&lt;&gt;"",ROUND(+F126+(F126*$G$5),0),"")</f>
        <v/>
      </c>
      <c r="H126" s="138"/>
      <c r="I126" s="274" t="str">
        <f t="shared" si="29"/>
        <v/>
      </c>
      <c r="J126" s="235" t="str">
        <f>IF(I126&lt;&gt;"",ROUND($G126*I126,2),"")</f>
        <v/>
      </c>
      <c r="K126" s="292"/>
      <c r="L126" s="274"/>
      <c r="M126" s="235" t="str">
        <f>IF($C126="","",ROUND($G126*K126,2))</f>
        <v/>
      </c>
      <c r="N126" s="222"/>
      <c r="O126" s="276"/>
      <c r="P126" s="265" t="str">
        <f>IF($C126="","",ROUND($G126*N126,2))</f>
        <v/>
      </c>
      <c r="Q126" s="188"/>
      <c r="R126" s="288"/>
      <c r="S126" s="285" t="str">
        <f>IF($C126="","",ROUND($G126*Q126,2))</f>
        <v/>
      </c>
      <c r="T126" s="202"/>
      <c r="V126" s="249"/>
      <c r="W126" s="296"/>
      <c r="X126" s="249"/>
    </row>
    <row r="127" spans="1:24" s="49" customFormat="1" ht="38.25" x14ac:dyDescent="0.2">
      <c r="A127" s="211">
        <v>2.4</v>
      </c>
      <c r="B127" s="212" t="s">
        <v>95</v>
      </c>
      <c r="C127" s="213" t="s">
        <v>82</v>
      </c>
      <c r="D127" s="214" t="s">
        <v>120</v>
      </c>
      <c r="E127" s="136">
        <v>0</v>
      </c>
      <c r="F127" s="137">
        <f t="shared" si="27"/>
        <v>0</v>
      </c>
      <c r="G127" s="229">
        <f t="shared" si="28"/>
        <v>0</v>
      </c>
      <c r="H127" s="160">
        <v>33075</v>
      </c>
      <c r="I127" s="231">
        <f t="shared" si="29"/>
        <v>30068.18</v>
      </c>
      <c r="J127" s="235">
        <f t="shared" si="20"/>
        <v>0</v>
      </c>
      <c r="K127" s="292"/>
      <c r="L127" s="274"/>
      <c r="M127" s="235">
        <f t="shared" si="24"/>
        <v>0</v>
      </c>
      <c r="N127" s="237"/>
      <c r="O127" s="277"/>
      <c r="P127" s="265">
        <f t="shared" si="25"/>
        <v>0</v>
      </c>
      <c r="Q127" s="188"/>
      <c r="R127" s="288"/>
      <c r="S127" s="285">
        <f t="shared" si="26"/>
        <v>0</v>
      </c>
      <c r="T127" s="203"/>
      <c r="V127" s="270"/>
      <c r="W127" s="296"/>
      <c r="X127" s="270"/>
    </row>
    <row r="128" spans="1:24" s="49" customFormat="1" ht="15" customHeight="1" x14ac:dyDescent="0.2">
      <c r="A128" s="211"/>
      <c r="B128" s="96"/>
      <c r="C128" s="144"/>
      <c r="D128" s="273"/>
      <c r="E128" s="136"/>
      <c r="F128" s="137" t="str">
        <f t="shared" si="27"/>
        <v/>
      </c>
      <c r="G128" s="229" t="str">
        <f t="shared" si="28"/>
        <v/>
      </c>
      <c r="H128" s="138"/>
      <c r="I128" s="274" t="str">
        <f t="shared" si="29"/>
        <v/>
      </c>
      <c r="J128" s="235" t="str">
        <f t="shared" si="20"/>
        <v/>
      </c>
      <c r="K128" s="292"/>
      <c r="L128" s="274"/>
      <c r="M128" s="235" t="str">
        <f t="shared" si="24"/>
        <v/>
      </c>
      <c r="N128" s="222"/>
      <c r="O128" s="276"/>
      <c r="P128" s="265" t="str">
        <f t="shared" si="25"/>
        <v/>
      </c>
      <c r="Q128" s="188"/>
      <c r="R128" s="288"/>
      <c r="S128" s="285" t="str">
        <f t="shared" si="26"/>
        <v/>
      </c>
      <c r="T128" s="202"/>
      <c r="V128" s="249"/>
      <c r="W128" s="296"/>
      <c r="X128" s="249"/>
    </row>
    <row r="129" spans="1:24" s="49" customFormat="1" ht="51" x14ac:dyDescent="0.2">
      <c r="A129" s="211">
        <v>2.5</v>
      </c>
      <c r="B129" s="212" t="s">
        <v>96</v>
      </c>
      <c r="C129" s="213" t="s">
        <v>82</v>
      </c>
      <c r="D129" s="214" t="s">
        <v>120</v>
      </c>
      <c r="E129" s="136">
        <v>0</v>
      </c>
      <c r="F129" s="137">
        <f t="shared" si="27"/>
        <v>0</v>
      </c>
      <c r="G129" s="229">
        <f t="shared" si="28"/>
        <v>0</v>
      </c>
      <c r="H129" s="160">
        <v>43050</v>
      </c>
      <c r="I129" s="231">
        <f t="shared" si="29"/>
        <v>39136.36</v>
      </c>
      <c r="J129" s="235">
        <f t="shared" si="20"/>
        <v>0</v>
      </c>
      <c r="K129" s="292"/>
      <c r="L129" s="274"/>
      <c r="M129" s="235">
        <f t="shared" si="24"/>
        <v>0</v>
      </c>
      <c r="N129" s="237"/>
      <c r="O129" s="277"/>
      <c r="P129" s="265">
        <f t="shared" si="25"/>
        <v>0</v>
      </c>
      <c r="Q129" s="188"/>
      <c r="R129" s="288"/>
      <c r="S129" s="285">
        <f t="shared" si="26"/>
        <v>0</v>
      </c>
      <c r="T129" s="203"/>
      <c r="V129" s="270"/>
      <c r="W129" s="296"/>
      <c r="X129" s="270"/>
    </row>
    <row r="130" spans="1:24" s="49" customFormat="1" ht="15" customHeight="1" x14ac:dyDescent="0.2">
      <c r="A130" s="97"/>
      <c r="B130" s="96"/>
      <c r="C130" s="144"/>
      <c r="D130" s="273"/>
      <c r="E130" s="136"/>
      <c r="F130" s="137" t="str">
        <f t="shared" si="27"/>
        <v/>
      </c>
      <c r="G130" s="229" t="str">
        <f t="shared" si="28"/>
        <v/>
      </c>
      <c r="H130" s="138"/>
      <c r="I130" s="274" t="str">
        <f t="shared" si="29"/>
        <v/>
      </c>
      <c r="J130" s="235" t="str">
        <f t="shared" si="20"/>
        <v/>
      </c>
      <c r="K130" s="292"/>
      <c r="L130" s="274"/>
      <c r="M130" s="235" t="str">
        <f t="shared" si="24"/>
        <v/>
      </c>
      <c r="N130" s="222"/>
      <c r="O130" s="276"/>
      <c r="P130" s="265" t="str">
        <f t="shared" si="25"/>
        <v/>
      </c>
      <c r="Q130" s="188"/>
      <c r="R130" s="288"/>
      <c r="S130" s="285" t="str">
        <f t="shared" si="26"/>
        <v/>
      </c>
      <c r="T130" s="202"/>
      <c r="V130" s="249"/>
      <c r="W130" s="296"/>
      <c r="X130" s="249"/>
    </row>
    <row r="131" spans="1:24" s="49" customFormat="1" ht="38.25" x14ac:dyDescent="0.2">
      <c r="A131" s="211">
        <v>2.6</v>
      </c>
      <c r="B131" s="212" t="s">
        <v>97</v>
      </c>
      <c r="C131" s="213" t="s">
        <v>82</v>
      </c>
      <c r="D131" s="214" t="s">
        <v>120</v>
      </c>
      <c r="E131" s="136">
        <v>0</v>
      </c>
      <c r="F131" s="137">
        <f t="shared" si="27"/>
        <v>0</v>
      </c>
      <c r="G131" s="229">
        <f t="shared" si="28"/>
        <v>0</v>
      </c>
      <c r="H131" s="160">
        <v>198975</v>
      </c>
      <c r="I131" s="231">
        <f t="shared" ref="I131:I148" si="30">IF(D131&lt;&gt;"",ROUND(H131/$I$3,2),"")</f>
        <v>180886.36</v>
      </c>
      <c r="J131" s="235">
        <f t="shared" si="20"/>
        <v>0</v>
      </c>
      <c r="K131" s="292"/>
      <c r="L131" s="274"/>
      <c r="M131" s="235">
        <f>IF($C131="","",ROUND($G131*K131,2))</f>
        <v>0</v>
      </c>
      <c r="N131" s="237"/>
      <c r="O131" s="277"/>
      <c r="P131" s="265">
        <f>IF($C131="","",ROUND($G131*N131,2))</f>
        <v>0</v>
      </c>
      <c r="Q131" s="188"/>
      <c r="R131" s="288"/>
      <c r="S131" s="285">
        <f>IF($C131="","",ROUND($G131*Q131,2))</f>
        <v>0</v>
      </c>
      <c r="T131" s="203"/>
      <c r="V131" s="270"/>
      <c r="W131" s="296"/>
      <c r="X131" s="270"/>
    </row>
    <row r="132" spans="1:24" s="49" customFormat="1" ht="15" customHeight="1" x14ac:dyDescent="0.2">
      <c r="A132" s="97"/>
      <c r="B132" s="96"/>
      <c r="C132" s="144"/>
      <c r="D132" s="273"/>
      <c r="E132" s="136"/>
      <c r="F132" s="137" t="str">
        <f t="shared" si="27"/>
        <v/>
      </c>
      <c r="G132" s="229" t="str">
        <f t="shared" si="28"/>
        <v/>
      </c>
      <c r="H132" s="138"/>
      <c r="I132" s="274" t="str">
        <f t="shared" si="30"/>
        <v/>
      </c>
      <c r="J132" s="235" t="str">
        <f t="shared" si="20"/>
        <v/>
      </c>
      <c r="K132" s="292"/>
      <c r="L132" s="274"/>
      <c r="M132" s="235" t="str">
        <f>IF($C132="","",ROUND($G132*K132,2))</f>
        <v/>
      </c>
      <c r="N132" s="222"/>
      <c r="O132" s="276"/>
      <c r="P132" s="265" t="str">
        <f>IF($C132="","",ROUND($G132*N132,2))</f>
        <v/>
      </c>
      <c r="Q132" s="188"/>
      <c r="R132" s="288"/>
      <c r="S132" s="285" t="str">
        <f>IF($C132="","",ROUND($G132*Q132,2))</f>
        <v/>
      </c>
      <c r="T132" s="202"/>
      <c r="V132" s="249"/>
      <c r="W132" s="296"/>
      <c r="X132" s="249"/>
    </row>
    <row r="133" spans="1:24" s="49" customFormat="1" ht="25.5" x14ac:dyDescent="0.2">
      <c r="A133" s="211">
        <v>2.7</v>
      </c>
      <c r="B133" s="212" t="s">
        <v>85</v>
      </c>
      <c r="C133" s="213" t="s">
        <v>82</v>
      </c>
      <c r="D133" s="214" t="s">
        <v>120</v>
      </c>
      <c r="E133" s="136">
        <v>0</v>
      </c>
      <c r="F133" s="137">
        <f t="shared" si="27"/>
        <v>0</v>
      </c>
      <c r="G133" s="229">
        <f t="shared" si="28"/>
        <v>0</v>
      </c>
      <c r="H133" s="160">
        <v>40320</v>
      </c>
      <c r="I133" s="231">
        <f t="shared" si="30"/>
        <v>36654.550000000003</v>
      </c>
      <c r="J133" s="235">
        <f t="shared" si="20"/>
        <v>0</v>
      </c>
      <c r="K133" s="292"/>
      <c r="L133" s="274"/>
      <c r="M133" s="235">
        <f>IF($C133="","",ROUND($G133*K133,2))</f>
        <v>0</v>
      </c>
      <c r="N133" s="237"/>
      <c r="O133" s="277"/>
      <c r="P133" s="265">
        <f>IF($C133="","",ROUND($G133*N133,2))</f>
        <v>0</v>
      </c>
      <c r="Q133" s="188"/>
      <c r="R133" s="288"/>
      <c r="S133" s="285">
        <f>IF($C133="","",ROUND($G133*Q133,2))</f>
        <v>0</v>
      </c>
      <c r="T133" s="203"/>
      <c r="V133" s="270"/>
      <c r="W133" s="296"/>
      <c r="X133" s="270"/>
    </row>
    <row r="134" spans="1:24" s="49" customFormat="1" ht="15" customHeight="1" x14ac:dyDescent="0.2">
      <c r="A134" s="97"/>
      <c r="B134" s="96"/>
      <c r="C134" s="144"/>
      <c r="D134" s="273"/>
      <c r="E134" s="136"/>
      <c r="F134" s="137" t="str">
        <f t="shared" si="27"/>
        <v/>
      </c>
      <c r="G134" s="229" t="str">
        <f t="shared" si="28"/>
        <v/>
      </c>
      <c r="H134" s="138"/>
      <c r="I134" s="274" t="str">
        <f t="shared" si="30"/>
        <v/>
      </c>
      <c r="J134" s="235" t="str">
        <f t="shared" si="20"/>
        <v/>
      </c>
      <c r="K134" s="292"/>
      <c r="L134" s="274"/>
      <c r="M134" s="235" t="str">
        <f>IF($C134="","",ROUND($G134*K134,2))</f>
        <v/>
      </c>
      <c r="N134" s="222"/>
      <c r="O134" s="276"/>
      <c r="P134" s="265" t="str">
        <f>IF($C134="","",ROUND($G134*N134,2))</f>
        <v/>
      </c>
      <c r="Q134" s="188"/>
      <c r="R134" s="288"/>
      <c r="S134" s="285" t="str">
        <f>IF($C134="","",ROUND($G134*Q134,2))</f>
        <v/>
      </c>
      <c r="T134" s="202"/>
      <c r="V134" s="249"/>
      <c r="W134" s="296"/>
      <c r="X134" s="249"/>
    </row>
    <row r="135" spans="1:24" s="49" customFormat="1" ht="40.5" customHeight="1" x14ac:dyDescent="0.2">
      <c r="A135" s="211">
        <v>2.8</v>
      </c>
      <c r="B135" s="212" t="s">
        <v>92</v>
      </c>
      <c r="C135" s="213" t="s">
        <v>82</v>
      </c>
      <c r="D135" s="214" t="s">
        <v>120</v>
      </c>
      <c r="E135" s="136">
        <v>0</v>
      </c>
      <c r="F135" s="137">
        <f t="shared" si="27"/>
        <v>0</v>
      </c>
      <c r="G135" s="229">
        <f t="shared" si="28"/>
        <v>0</v>
      </c>
      <c r="H135" s="160">
        <v>435960</v>
      </c>
      <c r="I135" s="231">
        <f t="shared" si="30"/>
        <v>396327.27</v>
      </c>
      <c r="J135" s="235">
        <f t="shared" si="20"/>
        <v>0</v>
      </c>
      <c r="K135" s="292"/>
      <c r="L135" s="274"/>
      <c r="M135" s="235">
        <f>IF($C135="","",ROUND($G135*K135,2))</f>
        <v>0</v>
      </c>
      <c r="N135" s="237"/>
      <c r="O135" s="277"/>
      <c r="P135" s="265">
        <f>IF($C135="","",ROUND($G135*N135,2))</f>
        <v>0</v>
      </c>
      <c r="Q135" s="188"/>
      <c r="R135" s="288"/>
      <c r="S135" s="285">
        <f>IF($C135="","",ROUND($G135*Q135,2))</f>
        <v>0</v>
      </c>
      <c r="T135" s="203"/>
      <c r="V135" s="270"/>
      <c r="W135" s="296"/>
      <c r="X135" s="270"/>
    </row>
    <row r="136" spans="1:24" s="49" customFormat="1" ht="15" customHeight="1" x14ac:dyDescent="0.2">
      <c r="A136" s="211"/>
      <c r="B136" s="96"/>
      <c r="C136" s="144"/>
      <c r="D136" s="273"/>
      <c r="E136" s="136"/>
      <c r="F136" s="137" t="str">
        <f t="shared" si="27"/>
        <v/>
      </c>
      <c r="G136" s="229" t="str">
        <f t="shared" si="28"/>
        <v/>
      </c>
      <c r="H136" s="138"/>
      <c r="I136" s="274" t="str">
        <f t="shared" si="30"/>
        <v/>
      </c>
      <c r="J136" s="235" t="str">
        <f t="shared" si="20"/>
        <v/>
      </c>
      <c r="K136" s="292"/>
      <c r="L136" s="274"/>
      <c r="M136" s="235" t="str">
        <f t="shared" ref="M136:M151" si="31">IF($C136="","",ROUND($G136*K136,2))</f>
        <v/>
      </c>
      <c r="N136" s="222"/>
      <c r="O136" s="276"/>
      <c r="P136" s="265" t="str">
        <f t="shared" ref="P136:P151" si="32">IF($C136="","",ROUND($G136*N136,2))</f>
        <v/>
      </c>
      <c r="Q136" s="188"/>
      <c r="R136" s="288"/>
      <c r="S136" s="285" t="str">
        <f t="shared" ref="S136:S150" si="33">IF($C136="","",ROUND($G136*Q136,2))</f>
        <v/>
      </c>
      <c r="T136" s="202"/>
      <c r="V136" s="249"/>
      <c r="W136" s="296"/>
      <c r="X136" s="249"/>
    </row>
    <row r="137" spans="1:24" s="49" customFormat="1" ht="15" customHeight="1" x14ac:dyDescent="0.2">
      <c r="A137" s="211">
        <v>2.9</v>
      </c>
      <c r="B137" s="96" t="s">
        <v>98</v>
      </c>
      <c r="C137" s="213" t="s">
        <v>82</v>
      </c>
      <c r="D137" s="214" t="s">
        <v>120</v>
      </c>
      <c r="E137" s="136">
        <v>0</v>
      </c>
      <c r="F137" s="137"/>
      <c r="G137" s="229"/>
      <c r="H137" s="138">
        <v>115500</v>
      </c>
      <c r="I137" s="274"/>
      <c r="J137" s="235"/>
      <c r="K137" s="292"/>
      <c r="L137" s="274"/>
      <c r="M137" s="235"/>
      <c r="N137" s="222"/>
      <c r="O137" s="276"/>
      <c r="P137" s="265"/>
      <c r="Q137" s="188"/>
      <c r="R137" s="288"/>
      <c r="S137" s="285"/>
      <c r="T137" s="202"/>
      <c r="V137" s="249"/>
      <c r="W137" s="296"/>
      <c r="X137" s="249"/>
    </row>
    <row r="138" spans="1:24" s="49" customFormat="1" ht="15" customHeight="1" x14ac:dyDescent="0.2">
      <c r="A138" s="97"/>
      <c r="B138" s="96"/>
      <c r="C138" s="144"/>
      <c r="D138" s="273"/>
      <c r="E138" s="136"/>
      <c r="F138" s="137"/>
      <c r="G138" s="229"/>
      <c r="H138" s="138"/>
      <c r="I138" s="274"/>
      <c r="J138" s="235"/>
      <c r="K138" s="292"/>
      <c r="L138" s="274"/>
      <c r="M138" s="235"/>
      <c r="N138" s="222"/>
      <c r="O138" s="276"/>
      <c r="P138" s="265"/>
      <c r="Q138" s="188"/>
      <c r="R138" s="288"/>
      <c r="S138" s="285"/>
      <c r="T138" s="202"/>
      <c r="V138" s="249"/>
      <c r="W138" s="296"/>
      <c r="X138" s="249"/>
    </row>
    <row r="139" spans="1:24" s="49" customFormat="1" ht="15" customHeight="1" x14ac:dyDescent="0.2">
      <c r="A139" s="298" t="s">
        <v>99</v>
      </c>
      <c r="B139" s="96" t="s">
        <v>100</v>
      </c>
      <c r="C139" s="213" t="s">
        <v>82</v>
      </c>
      <c r="D139" s="214" t="s">
        <v>120</v>
      </c>
      <c r="E139" s="136">
        <v>0</v>
      </c>
      <c r="F139" s="137"/>
      <c r="G139" s="229"/>
      <c r="H139" s="138">
        <v>90300</v>
      </c>
      <c r="I139" s="274"/>
      <c r="J139" s="235"/>
      <c r="K139" s="292"/>
      <c r="L139" s="274"/>
      <c r="M139" s="235"/>
      <c r="N139" s="222"/>
      <c r="O139" s="276"/>
      <c r="P139" s="265"/>
      <c r="Q139" s="188"/>
      <c r="R139" s="288"/>
      <c r="S139" s="285"/>
      <c r="T139" s="202"/>
      <c r="V139" s="249"/>
      <c r="W139" s="296"/>
      <c r="X139" s="249"/>
    </row>
    <row r="140" spans="1:24" s="49" customFormat="1" ht="15" customHeight="1" x14ac:dyDescent="0.2">
      <c r="A140" s="97"/>
      <c r="B140" s="96"/>
      <c r="C140" s="144"/>
      <c r="D140" s="273"/>
      <c r="E140" s="136"/>
      <c r="F140" s="137"/>
      <c r="G140" s="229"/>
      <c r="H140" s="138"/>
      <c r="I140" s="274"/>
      <c r="J140" s="235"/>
      <c r="K140" s="292"/>
      <c r="L140" s="274"/>
      <c r="M140" s="235"/>
      <c r="N140" s="222"/>
      <c r="O140" s="276"/>
      <c r="P140" s="265"/>
      <c r="Q140" s="188"/>
      <c r="R140" s="288"/>
      <c r="S140" s="285"/>
      <c r="T140" s="202"/>
      <c r="V140" s="249"/>
      <c r="W140" s="296"/>
      <c r="X140" s="249"/>
    </row>
    <row r="141" spans="1:24" s="49" customFormat="1" ht="15" customHeight="1" x14ac:dyDescent="0.2">
      <c r="A141" s="211">
        <v>2.11</v>
      </c>
      <c r="B141" s="96" t="s">
        <v>41</v>
      </c>
      <c r="C141" s="144"/>
      <c r="D141" s="273"/>
      <c r="E141" s="136"/>
      <c r="F141" s="137" t="str">
        <f t="shared" si="27"/>
        <v/>
      </c>
      <c r="G141" s="229" t="str">
        <f t="shared" si="28"/>
        <v/>
      </c>
      <c r="H141" s="138"/>
      <c r="I141" s="274" t="str">
        <f t="shared" si="30"/>
        <v/>
      </c>
      <c r="J141" s="235" t="str">
        <f t="shared" si="20"/>
        <v/>
      </c>
      <c r="K141" s="292"/>
      <c r="L141" s="274"/>
      <c r="M141" s="235" t="str">
        <f t="shared" si="31"/>
        <v/>
      </c>
      <c r="N141" s="222"/>
      <c r="O141" s="276"/>
      <c r="P141" s="265" t="str">
        <f t="shared" si="32"/>
        <v/>
      </c>
      <c r="Q141" s="188"/>
      <c r="R141" s="288"/>
      <c r="S141" s="285" t="str">
        <f t="shared" si="33"/>
        <v/>
      </c>
      <c r="T141" s="202"/>
      <c r="V141" s="249"/>
      <c r="W141" s="296"/>
      <c r="X141" s="249"/>
    </row>
    <row r="142" spans="1:24" s="49" customFormat="1" ht="25.5" x14ac:dyDescent="0.2">
      <c r="A142" s="211"/>
      <c r="B142" s="212" t="s">
        <v>78</v>
      </c>
      <c r="C142" s="213" t="s">
        <v>82</v>
      </c>
      <c r="D142" s="214" t="s">
        <v>120</v>
      </c>
      <c r="E142" s="136">
        <v>0</v>
      </c>
      <c r="F142" s="137">
        <f t="shared" si="27"/>
        <v>0</v>
      </c>
      <c r="G142" s="229">
        <f t="shared" si="28"/>
        <v>0</v>
      </c>
      <c r="H142" s="160">
        <v>2100</v>
      </c>
      <c r="I142" s="231">
        <f t="shared" si="30"/>
        <v>1909.09</v>
      </c>
      <c r="J142" s="235">
        <f t="shared" si="20"/>
        <v>0</v>
      </c>
      <c r="K142" s="292"/>
      <c r="L142" s="274"/>
      <c r="M142" s="235">
        <f t="shared" si="31"/>
        <v>0</v>
      </c>
      <c r="N142" s="237"/>
      <c r="O142" s="277"/>
      <c r="P142" s="265">
        <f t="shared" si="32"/>
        <v>0</v>
      </c>
      <c r="Q142" s="188"/>
      <c r="R142" s="288"/>
      <c r="S142" s="285">
        <f t="shared" si="33"/>
        <v>0</v>
      </c>
      <c r="T142" s="203"/>
      <c r="V142" s="270"/>
      <c r="W142" s="296"/>
      <c r="X142" s="270"/>
    </row>
    <row r="143" spans="1:24" s="49" customFormat="1" ht="29.25" customHeight="1" x14ac:dyDescent="0.2">
      <c r="A143" s="211"/>
      <c r="B143" s="212" t="s">
        <v>79</v>
      </c>
      <c r="C143" s="213" t="s">
        <v>82</v>
      </c>
      <c r="D143" s="214" t="s">
        <v>120</v>
      </c>
      <c r="E143" s="136">
        <v>0</v>
      </c>
      <c r="F143" s="137">
        <f t="shared" si="27"/>
        <v>0</v>
      </c>
      <c r="G143" s="229">
        <f t="shared" si="28"/>
        <v>0</v>
      </c>
      <c r="H143" s="160">
        <v>2625</v>
      </c>
      <c r="I143" s="231">
        <f t="shared" si="30"/>
        <v>2386.36</v>
      </c>
      <c r="J143" s="235">
        <f t="shared" si="20"/>
        <v>0</v>
      </c>
      <c r="K143" s="292"/>
      <c r="L143" s="274"/>
      <c r="M143" s="235">
        <f t="shared" si="31"/>
        <v>0</v>
      </c>
      <c r="N143" s="237"/>
      <c r="O143" s="277"/>
      <c r="P143" s="265">
        <f t="shared" si="32"/>
        <v>0</v>
      </c>
      <c r="Q143" s="188"/>
      <c r="R143" s="288"/>
      <c r="S143" s="285">
        <f t="shared" si="33"/>
        <v>0</v>
      </c>
      <c r="T143" s="203"/>
      <c r="V143" s="270"/>
      <c r="W143" s="296"/>
      <c r="X143" s="270"/>
    </row>
    <row r="144" spans="1:24" s="49" customFormat="1" ht="25.5" x14ac:dyDescent="0.2">
      <c r="A144" s="211"/>
      <c r="B144" s="212" t="s">
        <v>58</v>
      </c>
      <c r="C144" s="213" t="s">
        <v>82</v>
      </c>
      <c r="D144" s="214" t="s">
        <v>120</v>
      </c>
      <c r="E144" s="136">
        <v>0</v>
      </c>
      <c r="F144" s="137">
        <f t="shared" si="27"/>
        <v>0</v>
      </c>
      <c r="G144" s="229">
        <f t="shared" si="28"/>
        <v>0</v>
      </c>
      <c r="H144" s="160">
        <v>1050</v>
      </c>
      <c r="I144" s="231">
        <f t="shared" si="30"/>
        <v>954.55</v>
      </c>
      <c r="J144" s="235">
        <f t="shared" si="20"/>
        <v>0</v>
      </c>
      <c r="K144" s="292"/>
      <c r="L144" s="274"/>
      <c r="M144" s="235">
        <f t="shared" si="31"/>
        <v>0</v>
      </c>
      <c r="N144" s="237"/>
      <c r="O144" s="277"/>
      <c r="P144" s="265">
        <f t="shared" si="32"/>
        <v>0</v>
      </c>
      <c r="Q144" s="188"/>
      <c r="R144" s="288"/>
      <c r="S144" s="285">
        <f t="shared" si="33"/>
        <v>0</v>
      </c>
      <c r="T144" s="203"/>
      <c r="V144" s="270"/>
      <c r="W144" s="296"/>
      <c r="X144" s="270"/>
    </row>
    <row r="145" spans="1:24" s="49" customFormat="1" ht="15" customHeight="1" x14ac:dyDescent="0.2">
      <c r="A145" s="97"/>
      <c r="B145" s="96"/>
      <c r="C145" s="144"/>
      <c r="D145" s="273"/>
      <c r="E145" s="136"/>
      <c r="F145" s="137" t="str">
        <f t="shared" si="27"/>
        <v/>
      </c>
      <c r="G145" s="229" t="str">
        <f t="shared" si="28"/>
        <v/>
      </c>
      <c r="H145" s="138"/>
      <c r="I145" s="274" t="str">
        <f t="shared" si="30"/>
        <v/>
      </c>
      <c r="J145" s="235" t="str">
        <f t="shared" si="20"/>
        <v/>
      </c>
      <c r="K145" s="292"/>
      <c r="L145" s="274"/>
      <c r="M145" s="235" t="str">
        <f t="shared" si="31"/>
        <v/>
      </c>
      <c r="N145" s="222"/>
      <c r="O145" s="276"/>
      <c r="P145" s="265" t="str">
        <f t="shared" si="32"/>
        <v/>
      </c>
      <c r="Q145" s="188"/>
      <c r="R145" s="288"/>
      <c r="S145" s="285" t="str">
        <f t="shared" si="33"/>
        <v/>
      </c>
      <c r="T145" s="202"/>
      <c r="V145" s="249"/>
      <c r="W145" s="296"/>
      <c r="X145" s="249"/>
    </row>
    <row r="146" spans="1:24" s="49" customFormat="1" ht="38.25" x14ac:dyDescent="0.2">
      <c r="A146" s="211">
        <v>2.12</v>
      </c>
      <c r="B146" s="212" t="s">
        <v>52</v>
      </c>
      <c r="C146" s="144"/>
      <c r="D146" s="273"/>
      <c r="E146" s="136"/>
      <c r="F146" s="137" t="str">
        <f t="shared" si="27"/>
        <v/>
      </c>
      <c r="G146" s="229" t="str">
        <f t="shared" si="28"/>
        <v/>
      </c>
      <c r="H146" s="138"/>
      <c r="I146" s="274" t="str">
        <f t="shared" si="30"/>
        <v/>
      </c>
      <c r="J146" s="235" t="str">
        <f t="shared" si="20"/>
        <v/>
      </c>
      <c r="K146" s="292"/>
      <c r="L146" s="274"/>
      <c r="M146" s="235" t="str">
        <f t="shared" si="31"/>
        <v/>
      </c>
      <c r="N146" s="222"/>
      <c r="O146" s="276"/>
      <c r="P146" s="265" t="str">
        <f t="shared" si="32"/>
        <v/>
      </c>
      <c r="Q146" s="188"/>
      <c r="R146" s="288"/>
      <c r="S146" s="285" t="str">
        <f t="shared" si="33"/>
        <v/>
      </c>
      <c r="T146" s="202"/>
      <c r="V146" s="249"/>
      <c r="W146" s="296"/>
      <c r="X146" s="249"/>
    </row>
    <row r="147" spans="1:24" s="49" customFormat="1" x14ac:dyDescent="0.2">
      <c r="A147" s="211"/>
      <c r="B147" s="212" t="s">
        <v>45</v>
      </c>
      <c r="C147" s="213" t="s">
        <v>82</v>
      </c>
      <c r="D147" s="214" t="s">
        <v>120</v>
      </c>
      <c r="E147" s="136">
        <v>0</v>
      </c>
      <c r="F147" s="137">
        <f t="shared" si="27"/>
        <v>0</v>
      </c>
      <c r="G147" s="229">
        <f t="shared" si="28"/>
        <v>0</v>
      </c>
      <c r="H147" s="160">
        <v>0</v>
      </c>
      <c r="I147" s="231">
        <f t="shared" si="30"/>
        <v>0</v>
      </c>
      <c r="J147" s="235">
        <f t="shared" si="20"/>
        <v>0</v>
      </c>
      <c r="K147" s="292"/>
      <c r="L147" s="274"/>
      <c r="M147" s="235">
        <f t="shared" si="31"/>
        <v>0</v>
      </c>
      <c r="N147" s="237"/>
      <c r="O147" s="277"/>
      <c r="P147" s="265">
        <f t="shared" si="32"/>
        <v>0</v>
      </c>
      <c r="Q147" s="188"/>
      <c r="R147" s="288"/>
      <c r="S147" s="285">
        <f t="shared" si="33"/>
        <v>0</v>
      </c>
      <c r="T147" s="203"/>
      <c r="V147" s="281"/>
      <c r="W147" s="296"/>
      <c r="X147" s="281"/>
    </row>
    <row r="148" spans="1:24" s="49" customFormat="1" x14ac:dyDescent="0.2">
      <c r="A148" s="211"/>
      <c r="B148" s="212" t="s">
        <v>46</v>
      </c>
      <c r="C148" s="213" t="s">
        <v>82</v>
      </c>
      <c r="D148" s="214" t="s">
        <v>120</v>
      </c>
      <c r="E148" s="136">
        <v>0</v>
      </c>
      <c r="F148" s="137">
        <f t="shared" si="27"/>
        <v>0</v>
      </c>
      <c r="G148" s="229">
        <f t="shared" si="28"/>
        <v>0</v>
      </c>
      <c r="H148" s="160">
        <v>0</v>
      </c>
      <c r="I148" s="231">
        <f t="shared" si="30"/>
        <v>0</v>
      </c>
      <c r="J148" s="235">
        <f t="shared" si="20"/>
        <v>0</v>
      </c>
      <c r="K148" s="292"/>
      <c r="L148" s="274"/>
      <c r="M148" s="235">
        <f t="shared" si="31"/>
        <v>0</v>
      </c>
      <c r="N148" s="237"/>
      <c r="O148" s="277"/>
      <c r="P148" s="265">
        <f t="shared" si="32"/>
        <v>0</v>
      </c>
      <c r="Q148" s="188"/>
      <c r="R148" s="288"/>
      <c r="S148" s="285">
        <f t="shared" si="33"/>
        <v>0</v>
      </c>
      <c r="T148" s="203"/>
      <c r="V148" s="281"/>
      <c r="W148" s="296"/>
      <c r="X148" s="281"/>
    </row>
    <row r="149" spans="1:24" s="49" customFormat="1" x14ac:dyDescent="0.2">
      <c r="A149" s="211"/>
      <c r="B149" s="212"/>
      <c r="C149" s="215"/>
      <c r="D149" s="214"/>
      <c r="E149" s="136"/>
      <c r="F149" s="137"/>
      <c r="G149" s="229"/>
      <c r="H149" s="160"/>
      <c r="I149" s="231"/>
      <c r="J149" s="235" t="str">
        <f t="shared" si="20"/>
        <v/>
      </c>
      <c r="K149" s="292"/>
      <c r="L149" s="274"/>
      <c r="M149" s="235" t="str">
        <f t="shared" si="31"/>
        <v/>
      </c>
      <c r="N149" s="237"/>
      <c r="O149" s="277"/>
      <c r="P149" s="265" t="str">
        <f t="shared" si="32"/>
        <v/>
      </c>
      <c r="Q149" s="188"/>
      <c r="R149" s="288"/>
      <c r="S149" s="285" t="str">
        <f t="shared" si="33"/>
        <v/>
      </c>
      <c r="T149" s="203"/>
      <c r="V149" s="281"/>
      <c r="W149" s="296"/>
      <c r="X149" s="281"/>
    </row>
    <row r="150" spans="1:24" s="49" customFormat="1" ht="15" customHeight="1" x14ac:dyDescent="0.2">
      <c r="A150" s="97"/>
      <c r="B150" s="96"/>
      <c r="C150" s="144"/>
      <c r="D150" s="273"/>
      <c r="E150" s="136"/>
      <c r="F150" s="137" t="str">
        <f>IF(D150&lt;&gt;"",SUMPRODUCT(E150:E150,$E$5:$E$5),"")</f>
        <v/>
      </c>
      <c r="G150" s="229" t="str">
        <f>IF(D150&lt;&gt;"",ROUND(+F150+(F150*$G$5),0),"")</f>
        <v/>
      </c>
      <c r="H150" s="138"/>
      <c r="I150" s="274" t="str">
        <f>IF(D150&lt;&gt;"",ROUND(H150/$I$3,2),"")</f>
        <v/>
      </c>
      <c r="J150" s="235" t="str">
        <f t="shared" si="20"/>
        <v/>
      </c>
      <c r="K150" s="292"/>
      <c r="L150" s="274"/>
      <c r="M150" s="235" t="str">
        <f t="shared" si="31"/>
        <v/>
      </c>
      <c r="N150" s="222"/>
      <c r="O150" s="276"/>
      <c r="P150" s="265" t="str">
        <f t="shared" si="32"/>
        <v/>
      </c>
      <c r="Q150" s="188"/>
      <c r="R150" s="288"/>
      <c r="S150" s="285" t="str">
        <f t="shared" si="33"/>
        <v/>
      </c>
      <c r="T150" s="202"/>
      <c r="V150" s="249"/>
      <c r="W150" s="249"/>
      <c r="X150" s="249"/>
    </row>
    <row r="151" spans="1:24" s="49" customFormat="1" ht="15" customHeight="1" x14ac:dyDescent="0.2">
      <c r="A151" s="97"/>
      <c r="B151" s="96"/>
      <c r="C151" s="144"/>
      <c r="D151" s="273"/>
      <c r="E151" s="136"/>
      <c r="F151" s="137"/>
      <c r="G151" s="229" t="str">
        <f>IF(D151&lt;&gt;"",ROUND(+F151+(F151*$G$5),0),"")</f>
        <v/>
      </c>
      <c r="H151" s="138"/>
      <c r="I151" s="274" t="str">
        <f>IF(D151&lt;&gt;"",ROUND(H151/$I$3,2),"")</f>
        <v/>
      </c>
      <c r="J151" s="235" t="str">
        <f>IF(I151&lt;&gt;"",ROUND($G151*I151,2),"")</f>
        <v/>
      </c>
      <c r="K151" s="292"/>
      <c r="L151" s="274"/>
      <c r="M151" s="235" t="str">
        <f t="shared" si="31"/>
        <v/>
      </c>
      <c r="N151" s="222"/>
      <c r="O151" s="276"/>
      <c r="P151" s="297" t="str">
        <f t="shared" si="32"/>
        <v/>
      </c>
      <c r="Q151" s="188"/>
      <c r="R151" s="288"/>
      <c r="S151" s="285"/>
      <c r="T151" s="202"/>
      <c r="V151" s="249"/>
      <c r="W151" s="249"/>
      <c r="X151" s="249"/>
    </row>
    <row r="152" spans="1:24" s="150" customFormat="1" ht="22.5" x14ac:dyDescent="0.2">
      <c r="A152" s="146"/>
      <c r="B152" s="139" t="s">
        <v>86</v>
      </c>
      <c r="C152" s="145"/>
      <c r="D152" s="140"/>
      <c r="E152" s="141"/>
      <c r="F152" s="142"/>
      <c r="G152" s="228"/>
      <c r="H152" s="143">
        <f>+SUMPRODUCT($G153:$G210,H153:H210)</f>
        <v>0</v>
      </c>
      <c r="I152" s="149">
        <f>SUMPRODUCT($G153:$G210,I153:I210)</f>
        <v>0</v>
      </c>
      <c r="J152" s="234" t="e">
        <f>SUM(J153:J210)</f>
        <v>#VALUE!</v>
      </c>
      <c r="K152" s="290">
        <f>+SUMPRODUCT($G153:$G210,K153:K210)</f>
        <v>0</v>
      </c>
      <c r="L152" s="149">
        <f>+SUMPRODUCT($G153:$G210,L153:L210)</f>
        <v>0</v>
      </c>
      <c r="M152" s="216">
        <f>SUM(M153:M210)</f>
        <v>0</v>
      </c>
      <c r="N152" s="194">
        <f>+SUMPRODUCT($G153:$G210,N153:N210)</f>
        <v>0</v>
      </c>
      <c r="O152" s="194">
        <f>+SUMPRODUCT($G153:$G210,O153:O210)</f>
        <v>0</v>
      </c>
      <c r="P152" s="219">
        <f>SUM(P153:P210)</f>
        <v>0</v>
      </c>
      <c r="Q152" s="216">
        <f>+SUMPRODUCT($G153:$G210,Q153:Q210)</f>
        <v>0</v>
      </c>
      <c r="R152" s="149">
        <f>+SUMPRODUCT($G153:$G210,R153:R210)</f>
        <v>0</v>
      </c>
      <c r="S152" s="284">
        <f>SUM(S153:S210)</f>
        <v>0</v>
      </c>
      <c r="T152" s="236"/>
      <c r="V152" s="248">
        <f>SUM(V153:V210)</f>
        <v>0</v>
      </c>
      <c r="W152" s="248">
        <f>SUM(W153:W210)</f>
        <v>0</v>
      </c>
      <c r="X152" s="248">
        <f>SUM(X153:X210)</f>
        <v>0</v>
      </c>
    </row>
    <row r="153" spans="1:24" s="49" customFormat="1" ht="15" customHeight="1" x14ac:dyDescent="0.2">
      <c r="A153" s="118"/>
      <c r="B153" s="96"/>
      <c r="C153" s="144"/>
      <c r="D153" s="98"/>
      <c r="E153" s="136"/>
      <c r="F153" s="137" t="str">
        <f>IF(D153&lt;&gt;"",SUMPRODUCT(E153:E153,$E$5:$E$5),"")</f>
        <v/>
      </c>
      <c r="G153" s="229" t="str">
        <f>IF(D153&lt;&gt;"",ROUND(+F153+(F153*$G$5),0),"")</f>
        <v/>
      </c>
      <c r="H153" s="119"/>
      <c r="I153" s="120" t="str">
        <f>IF(D153&lt;&gt;"",ROUND(H153/$I$3,2),"")</f>
        <v/>
      </c>
      <c r="J153" s="192" t="str">
        <f>IF(I153&lt;&gt;"",ROUND($G153*I153,2),"")</f>
        <v/>
      </c>
      <c r="K153" s="291"/>
      <c r="L153" s="120"/>
      <c r="M153" s="192"/>
      <c r="N153" s="195"/>
      <c r="O153" s="271"/>
      <c r="P153" s="264"/>
      <c r="Q153" s="187"/>
      <c r="R153" s="287"/>
      <c r="S153" s="272"/>
      <c r="T153" s="202"/>
      <c r="V153" s="249"/>
      <c r="W153" s="249"/>
      <c r="X153" s="249"/>
    </row>
    <row r="154" spans="1:24" s="49" customFormat="1" ht="15" customHeight="1" x14ac:dyDescent="0.2">
      <c r="A154" s="295" t="s">
        <v>53</v>
      </c>
      <c r="B154" s="294" t="s">
        <v>54</v>
      </c>
      <c r="C154" s="144"/>
      <c r="D154" s="98"/>
      <c r="E154" s="136"/>
      <c r="F154" s="137"/>
      <c r="G154" s="229"/>
      <c r="H154" s="119"/>
      <c r="I154" s="120"/>
      <c r="J154" s="192"/>
      <c r="K154" s="291"/>
      <c r="L154" s="120"/>
      <c r="M154" s="192"/>
      <c r="N154" s="195"/>
      <c r="O154" s="271"/>
      <c r="P154" s="264"/>
      <c r="Q154" s="187"/>
      <c r="R154" s="287"/>
      <c r="S154" s="272"/>
      <c r="T154" s="202"/>
      <c r="V154" s="249"/>
      <c r="W154" s="249"/>
      <c r="X154" s="249"/>
    </row>
    <row r="155" spans="1:24" s="49" customFormat="1" ht="51" x14ac:dyDescent="0.2">
      <c r="A155" s="211">
        <v>1.1000000000000001</v>
      </c>
      <c r="B155" s="212" t="s">
        <v>81</v>
      </c>
      <c r="C155" s="213" t="s">
        <v>87</v>
      </c>
      <c r="D155" s="214" t="s">
        <v>120</v>
      </c>
      <c r="E155" s="136">
        <v>0</v>
      </c>
      <c r="F155" s="137">
        <f t="shared" ref="F155:F172" si="34">IF(D155&lt;&gt;"",SUMPRODUCT(E155:E155,$E$5:$E$5),"")</f>
        <v>0</v>
      </c>
      <c r="G155" s="229">
        <f t="shared" ref="G155:G172" si="35">IF(D155&lt;&gt;"",ROUND(+F155+(F155*$G$5),0),"")</f>
        <v>0</v>
      </c>
      <c r="H155" s="160">
        <v>27300</v>
      </c>
      <c r="I155" s="231">
        <f>IF(D155&lt;&gt;"",ROUND(H155/$I$3,2),"")</f>
        <v>24818.18</v>
      </c>
      <c r="J155" s="235">
        <f>IF(I155&lt;&gt;"",ROUND($G155*I155,2),"")</f>
        <v>0</v>
      </c>
      <c r="K155" s="292"/>
      <c r="L155" s="274"/>
      <c r="M155" s="235">
        <f>IF($C155="","",ROUND($G155*K155,2))</f>
        <v>0</v>
      </c>
      <c r="N155" s="222"/>
      <c r="O155" s="276"/>
      <c r="P155" s="265">
        <f>IF($C155="","",ROUND($G155*N155,2))</f>
        <v>0</v>
      </c>
      <c r="Q155" s="188"/>
      <c r="R155" s="288"/>
      <c r="S155" s="285">
        <f>IF($C155="","",ROUND($G155*Q155,2))</f>
        <v>0</v>
      </c>
      <c r="T155" s="203"/>
      <c r="V155" s="281"/>
      <c r="W155" s="250"/>
      <c r="X155" s="281"/>
    </row>
    <row r="156" spans="1:24" s="49" customFormat="1" x14ac:dyDescent="0.2">
      <c r="A156" s="211"/>
      <c r="B156" s="212"/>
      <c r="C156" s="213"/>
      <c r="D156" s="214"/>
      <c r="E156" s="136"/>
      <c r="F156" s="137" t="str">
        <f t="shared" si="34"/>
        <v/>
      </c>
      <c r="G156" s="229" t="str">
        <f t="shared" si="35"/>
        <v/>
      </c>
      <c r="H156" s="160"/>
      <c r="I156" s="231"/>
      <c r="J156" s="235" t="str">
        <f t="shared" ref="J156:J209" si="36">IF(I156&lt;&gt;"",ROUND($G156*I156,2),"")</f>
        <v/>
      </c>
      <c r="K156" s="292"/>
      <c r="L156" s="274"/>
      <c r="M156" s="235" t="str">
        <f t="shared" ref="M156:M210" si="37">IF($C156="","",ROUND($G156*K156,2))</f>
        <v/>
      </c>
      <c r="N156" s="222"/>
      <c r="O156" s="276"/>
      <c r="P156" s="265" t="str">
        <f t="shared" ref="P156:P208" si="38">IF($C156="","",ROUND($G156*N156,2))</f>
        <v/>
      </c>
      <c r="Q156" s="188"/>
      <c r="R156" s="288"/>
      <c r="S156" s="285" t="str">
        <f t="shared" ref="S156:S209" si="39">IF($C156="","",ROUND($G156*Q156,2))</f>
        <v/>
      </c>
      <c r="T156" s="203"/>
      <c r="V156" s="281"/>
      <c r="W156" s="250"/>
      <c r="X156" s="281"/>
    </row>
    <row r="157" spans="1:24" s="49" customFormat="1" ht="38.25" x14ac:dyDescent="0.2">
      <c r="A157" s="211">
        <v>1.2</v>
      </c>
      <c r="B157" s="212" t="s">
        <v>69</v>
      </c>
      <c r="C157" s="213" t="s">
        <v>87</v>
      </c>
      <c r="D157" s="214" t="s">
        <v>120</v>
      </c>
      <c r="E157" s="136">
        <v>0</v>
      </c>
      <c r="F157" s="137">
        <f t="shared" si="34"/>
        <v>0</v>
      </c>
      <c r="G157" s="229">
        <f t="shared" si="35"/>
        <v>0</v>
      </c>
      <c r="H157" s="160">
        <v>15750</v>
      </c>
      <c r="I157" s="231">
        <f>IF(D157&lt;&gt;"",ROUND(H157/$I$3,2),"")</f>
        <v>14318.18</v>
      </c>
      <c r="J157" s="235">
        <f t="shared" si="36"/>
        <v>0</v>
      </c>
      <c r="K157" s="292"/>
      <c r="L157" s="274"/>
      <c r="M157" s="235">
        <f t="shared" si="37"/>
        <v>0</v>
      </c>
      <c r="N157" s="237"/>
      <c r="O157" s="277"/>
      <c r="P157" s="265">
        <f t="shared" si="38"/>
        <v>0</v>
      </c>
      <c r="Q157" s="188"/>
      <c r="R157" s="288"/>
      <c r="S157" s="285">
        <f t="shared" si="39"/>
        <v>0</v>
      </c>
      <c r="T157" s="203"/>
      <c r="V157" s="281"/>
      <c r="W157" s="296"/>
      <c r="X157" s="281"/>
    </row>
    <row r="158" spans="1:24" s="49" customFormat="1" x14ac:dyDescent="0.2">
      <c r="A158" s="211"/>
      <c r="B158" s="212"/>
      <c r="C158" s="213"/>
      <c r="D158" s="214"/>
      <c r="E158" s="136"/>
      <c r="F158" s="137" t="str">
        <f t="shared" si="34"/>
        <v/>
      </c>
      <c r="G158" s="229" t="str">
        <f t="shared" si="35"/>
        <v/>
      </c>
      <c r="H158" s="160"/>
      <c r="I158" s="231"/>
      <c r="J158" s="235" t="str">
        <f t="shared" si="36"/>
        <v/>
      </c>
      <c r="K158" s="292"/>
      <c r="L158" s="274"/>
      <c r="M158" s="235" t="str">
        <f t="shared" si="37"/>
        <v/>
      </c>
      <c r="N158" s="222"/>
      <c r="O158" s="276"/>
      <c r="P158" s="265" t="str">
        <f t="shared" si="38"/>
        <v/>
      </c>
      <c r="Q158" s="188"/>
      <c r="R158" s="288"/>
      <c r="S158" s="285" t="str">
        <f t="shared" si="39"/>
        <v/>
      </c>
      <c r="T158" s="203"/>
      <c r="V158" s="270"/>
      <c r="W158" s="250"/>
      <c r="X158" s="270"/>
    </row>
    <row r="159" spans="1:24" s="49" customFormat="1" ht="25.5" x14ac:dyDescent="0.2">
      <c r="A159" s="211">
        <v>1.3</v>
      </c>
      <c r="B159" s="212" t="s">
        <v>70</v>
      </c>
      <c r="C159" s="213" t="s">
        <v>87</v>
      </c>
      <c r="D159" s="214" t="s">
        <v>120</v>
      </c>
      <c r="E159" s="136">
        <v>0</v>
      </c>
      <c r="F159" s="137">
        <f t="shared" si="34"/>
        <v>0</v>
      </c>
      <c r="G159" s="229">
        <f t="shared" si="35"/>
        <v>0</v>
      </c>
      <c r="H159" s="160">
        <v>4725</v>
      </c>
      <c r="I159" s="231">
        <f>IF(D159&lt;&gt;"",ROUND(H159/$I$3,2),"")</f>
        <v>4295.45</v>
      </c>
      <c r="J159" s="235">
        <f t="shared" si="36"/>
        <v>0</v>
      </c>
      <c r="K159" s="292"/>
      <c r="L159" s="274"/>
      <c r="M159" s="235">
        <f t="shared" si="37"/>
        <v>0</v>
      </c>
      <c r="N159" s="237"/>
      <c r="O159" s="277"/>
      <c r="P159" s="265">
        <f t="shared" si="38"/>
        <v>0</v>
      </c>
      <c r="Q159" s="188"/>
      <c r="R159" s="288"/>
      <c r="S159" s="285">
        <f t="shared" si="39"/>
        <v>0</v>
      </c>
      <c r="T159" s="203"/>
      <c r="V159" s="270"/>
      <c r="W159" s="251"/>
      <c r="X159" s="270"/>
    </row>
    <row r="160" spans="1:24" s="49" customFormat="1" x14ac:dyDescent="0.2">
      <c r="A160" s="211"/>
      <c r="B160" s="212"/>
      <c r="C160" s="213"/>
      <c r="D160" s="214"/>
      <c r="E160" s="136"/>
      <c r="F160" s="137" t="str">
        <f t="shared" si="34"/>
        <v/>
      </c>
      <c r="G160" s="229" t="str">
        <f t="shared" si="35"/>
        <v/>
      </c>
      <c r="H160" s="160"/>
      <c r="I160" s="231"/>
      <c r="J160" s="235" t="str">
        <f t="shared" si="36"/>
        <v/>
      </c>
      <c r="K160" s="292"/>
      <c r="L160" s="274"/>
      <c r="M160" s="235" t="str">
        <f t="shared" si="37"/>
        <v/>
      </c>
      <c r="N160" s="222"/>
      <c r="O160" s="276"/>
      <c r="P160" s="265" t="str">
        <f t="shared" si="38"/>
        <v/>
      </c>
      <c r="Q160" s="188"/>
      <c r="R160" s="288"/>
      <c r="S160" s="285" t="str">
        <f t="shared" si="39"/>
        <v/>
      </c>
      <c r="T160" s="203"/>
      <c r="V160" s="281"/>
      <c r="W160" s="250"/>
      <c r="X160" s="281"/>
    </row>
    <row r="161" spans="1:24" s="49" customFormat="1" ht="38.25" x14ac:dyDescent="0.2">
      <c r="A161" s="211">
        <v>1.4</v>
      </c>
      <c r="B161" s="212" t="s">
        <v>71</v>
      </c>
      <c r="C161" s="213" t="s">
        <v>87</v>
      </c>
      <c r="D161" s="214" t="s">
        <v>120</v>
      </c>
      <c r="E161" s="136">
        <v>0</v>
      </c>
      <c r="F161" s="137">
        <f t="shared" si="34"/>
        <v>0</v>
      </c>
      <c r="G161" s="229">
        <f t="shared" si="35"/>
        <v>0</v>
      </c>
      <c r="H161" s="160">
        <v>3885</v>
      </c>
      <c r="I161" s="231">
        <f>IF(D161&lt;&gt;"",ROUND(H161/$I$3,2),"")</f>
        <v>3531.82</v>
      </c>
      <c r="J161" s="235">
        <f t="shared" si="36"/>
        <v>0</v>
      </c>
      <c r="K161" s="292"/>
      <c r="L161" s="274"/>
      <c r="M161" s="235">
        <f t="shared" si="37"/>
        <v>0</v>
      </c>
      <c r="N161" s="237"/>
      <c r="O161" s="277"/>
      <c r="P161" s="265">
        <f t="shared" si="38"/>
        <v>0</v>
      </c>
      <c r="Q161" s="188"/>
      <c r="R161" s="288"/>
      <c r="S161" s="285">
        <f t="shared" si="39"/>
        <v>0</v>
      </c>
      <c r="T161" s="203"/>
      <c r="V161" s="281"/>
      <c r="W161" s="296"/>
      <c r="X161" s="281"/>
    </row>
    <row r="162" spans="1:24" s="49" customFormat="1" x14ac:dyDescent="0.2">
      <c r="A162" s="211"/>
      <c r="B162" s="212"/>
      <c r="C162" s="213"/>
      <c r="D162" s="214"/>
      <c r="E162" s="136"/>
      <c r="F162" s="137" t="str">
        <f t="shared" si="34"/>
        <v/>
      </c>
      <c r="G162" s="229" t="str">
        <f t="shared" si="35"/>
        <v/>
      </c>
      <c r="H162" s="160"/>
      <c r="I162" s="231"/>
      <c r="J162" s="235" t="str">
        <f t="shared" si="36"/>
        <v/>
      </c>
      <c r="K162" s="292"/>
      <c r="L162" s="274"/>
      <c r="M162" s="235" t="str">
        <f t="shared" si="37"/>
        <v/>
      </c>
      <c r="N162" s="222"/>
      <c r="O162" s="276"/>
      <c r="P162" s="265" t="str">
        <f t="shared" si="38"/>
        <v/>
      </c>
      <c r="Q162" s="188"/>
      <c r="R162" s="288"/>
      <c r="S162" s="285" t="str">
        <f t="shared" si="39"/>
        <v/>
      </c>
      <c r="T162" s="203"/>
      <c r="V162" s="270"/>
      <c r="W162" s="250"/>
      <c r="X162" s="270"/>
    </row>
    <row r="163" spans="1:24" s="49" customFormat="1" ht="38.25" x14ac:dyDescent="0.2">
      <c r="A163" s="211">
        <v>1.5</v>
      </c>
      <c r="B163" s="212" t="s">
        <v>88</v>
      </c>
      <c r="C163" s="213" t="s">
        <v>87</v>
      </c>
      <c r="D163" s="214" t="s">
        <v>120</v>
      </c>
      <c r="E163" s="136">
        <v>0</v>
      </c>
      <c r="F163" s="137">
        <f t="shared" si="34"/>
        <v>0</v>
      </c>
      <c r="G163" s="229">
        <f t="shared" si="35"/>
        <v>0</v>
      </c>
      <c r="H163" s="160">
        <v>601020</v>
      </c>
      <c r="I163" s="231">
        <f>IF(D163&lt;&gt;"",ROUND(H163/$I$3,2),"")</f>
        <v>546381.81999999995</v>
      </c>
      <c r="J163" s="235">
        <f t="shared" si="36"/>
        <v>0</v>
      </c>
      <c r="K163" s="292"/>
      <c r="L163" s="274"/>
      <c r="M163" s="235">
        <f t="shared" si="37"/>
        <v>0</v>
      </c>
      <c r="N163" s="237"/>
      <c r="O163" s="277"/>
      <c r="P163" s="265">
        <f t="shared" si="38"/>
        <v>0</v>
      </c>
      <c r="Q163" s="188"/>
      <c r="R163" s="288"/>
      <c r="S163" s="285">
        <f t="shared" si="39"/>
        <v>0</v>
      </c>
      <c r="T163" s="203"/>
      <c r="V163" s="270"/>
      <c r="W163" s="251"/>
      <c r="X163" s="270"/>
    </row>
    <row r="164" spans="1:24" s="49" customFormat="1" x14ac:dyDescent="0.2">
      <c r="A164" s="211"/>
      <c r="B164" s="212"/>
      <c r="C164" s="213"/>
      <c r="D164" s="214"/>
      <c r="E164" s="136"/>
      <c r="F164" s="137" t="str">
        <f t="shared" si="34"/>
        <v/>
      </c>
      <c r="G164" s="229" t="str">
        <f t="shared" si="35"/>
        <v/>
      </c>
      <c r="H164" s="160"/>
      <c r="I164" s="231"/>
      <c r="J164" s="235" t="str">
        <f t="shared" si="36"/>
        <v/>
      </c>
      <c r="K164" s="292"/>
      <c r="L164" s="274"/>
      <c r="M164" s="235" t="str">
        <f t="shared" si="37"/>
        <v/>
      </c>
      <c r="N164" s="222"/>
      <c r="O164" s="276"/>
      <c r="P164" s="265" t="str">
        <f t="shared" si="38"/>
        <v/>
      </c>
      <c r="Q164" s="188"/>
      <c r="R164" s="288"/>
      <c r="S164" s="285" t="str">
        <f t="shared" si="39"/>
        <v/>
      </c>
      <c r="T164" s="203"/>
      <c r="V164" s="281"/>
      <c r="W164" s="250"/>
      <c r="X164" s="281"/>
    </row>
    <row r="165" spans="1:24" s="49" customFormat="1" ht="38.25" x14ac:dyDescent="0.2">
      <c r="A165" s="211">
        <v>1.6</v>
      </c>
      <c r="B165" s="212" t="s">
        <v>89</v>
      </c>
      <c r="C165" s="213" t="s">
        <v>87</v>
      </c>
      <c r="D165" s="214" t="s">
        <v>120</v>
      </c>
      <c r="E165" s="136">
        <v>0</v>
      </c>
      <c r="F165" s="137">
        <f t="shared" si="34"/>
        <v>0</v>
      </c>
      <c r="G165" s="229">
        <f t="shared" si="35"/>
        <v>0</v>
      </c>
      <c r="H165" s="160">
        <v>39690</v>
      </c>
      <c r="I165" s="231">
        <f>IF(D165&lt;&gt;"",ROUND(H165/$I$3,2),"")</f>
        <v>36081.82</v>
      </c>
      <c r="J165" s="235">
        <f t="shared" si="36"/>
        <v>0</v>
      </c>
      <c r="K165" s="292"/>
      <c r="L165" s="274"/>
      <c r="M165" s="235">
        <f t="shared" si="37"/>
        <v>0</v>
      </c>
      <c r="N165" s="237"/>
      <c r="O165" s="277"/>
      <c r="P165" s="265">
        <f t="shared" si="38"/>
        <v>0</v>
      </c>
      <c r="Q165" s="188"/>
      <c r="R165" s="288"/>
      <c r="S165" s="285">
        <f t="shared" si="39"/>
        <v>0</v>
      </c>
      <c r="T165" s="203"/>
      <c r="V165" s="281"/>
      <c r="W165" s="296"/>
      <c r="X165" s="281"/>
    </row>
    <row r="166" spans="1:24" s="49" customFormat="1" x14ac:dyDescent="0.2">
      <c r="A166" s="211"/>
      <c r="B166" s="212"/>
      <c r="C166" s="213"/>
      <c r="D166" s="214"/>
      <c r="E166" s="136"/>
      <c r="F166" s="137" t="str">
        <f t="shared" si="34"/>
        <v/>
      </c>
      <c r="G166" s="229" t="str">
        <f t="shared" si="35"/>
        <v/>
      </c>
      <c r="H166" s="160"/>
      <c r="I166" s="231" t="str">
        <f>IF(D166&lt;&gt;"",ROUND(H166/$I$3,2),"")</f>
        <v/>
      </c>
      <c r="J166" s="235" t="str">
        <f t="shared" si="36"/>
        <v/>
      </c>
      <c r="K166" s="292"/>
      <c r="L166" s="274"/>
      <c r="M166" s="235" t="str">
        <f t="shared" si="37"/>
        <v/>
      </c>
      <c r="N166" s="237"/>
      <c r="O166" s="277"/>
      <c r="P166" s="265" t="str">
        <f t="shared" si="38"/>
        <v/>
      </c>
      <c r="Q166" s="188"/>
      <c r="R166" s="288"/>
      <c r="S166" s="285" t="str">
        <f t="shared" si="39"/>
        <v/>
      </c>
      <c r="T166" s="203"/>
      <c r="V166" s="270"/>
      <c r="W166" s="296"/>
      <c r="X166" s="270"/>
    </row>
    <row r="167" spans="1:24" s="49" customFormat="1" x14ac:dyDescent="0.2">
      <c r="A167" s="211">
        <v>1.7</v>
      </c>
      <c r="B167" s="212" t="s">
        <v>41</v>
      </c>
      <c r="C167" s="213"/>
      <c r="D167" s="214"/>
      <c r="E167" s="136"/>
      <c r="F167" s="137" t="str">
        <f t="shared" si="34"/>
        <v/>
      </c>
      <c r="G167" s="229" t="str">
        <f t="shared" si="35"/>
        <v/>
      </c>
      <c r="H167" s="160"/>
      <c r="I167" s="231"/>
      <c r="J167" s="235" t="str">
        <f t="shared" si="36"/>
        <v/>
      </c>
      <c r="K167" s="292"/>
      <c r="L167" s="274"/>
      <c r="M167" s="235" t="str">
        <f t="shared" si="37"/>
        <v/>
      </c>
      <c r="N167" s="222"/>
      <c r="O167" s="276"/>
      <c r="P167" s="265" t="str">
        <f t="shared" si="38"/>
        <v/>
      </c>
      <c r="Q167" s="188"/>
      <c r="R167" s="288"/>
      <c r="S167" s="285" t="str">
        <f t="shared" si="39"/>
        <v/>
      </c>
      <c r="T167" s="203"/>
      <c r="V167" s="270"/>
      <c r="W167" s="250"/>
      <c r="X167" s="270"/>
    </row>
    <row r="168" spans="1:24" s="49" customFormat="1" ht="25.5" x14ac:dyDescent="0.2">
      <c r="A168" s="211"/>
      <c r="B168" s="212" t="s">
        <v>74</v>
      </c>
      <c r="C168" s="213" t="s">
        <v>87</v>
      </c>
      <c r="D168" s="214" t="s">
        <v>120</v>
      </c>
      <c r="E168" s="136">
        <v>0</v>
      </c>
      <c r="F168" s="137">
        <f t="shared" si="34"/>
        <v>0</v>
      </c>
      <c r="G168" s="229">
        <f t="shared" si="35"/>
        <v>0</v>
      </c>
      <c r="H168" s="300" t="s">
        <v>117</v>
      </c>
      <c r="I168" s="299" t="str">
        <f>+H168</f>
        <v>Included</v>
      </c>
      <c r="J168" s="235" t="e">
        <f t="shared" si="36"/>
        <v>#VALUE!</v>
      </c>
      <c r="K168" s="292"/>
      <c r="L168" s="274"/>
      <c r="M168" s="235">
        <f t="shared" si="37"/>
        <v>0</v>
      </c>
      <c r="N168" s="237"/>
      <c r="O168" s="277"/>
      <c r="P168" s="265">
        <f t="shared" si="38"/>
        <v>0</v>
      </c>
      <c r="Q168" s="188"/>
      <c r="R168" s="288"/>
      <c r="S168" s="285">
        <f t="shared" si="39"/>
        <v>0</v>
      </c>
      <c r="T168" s="203"/>
      <c r="V168" s="270"/>
      <c r="W168" s="251"/>
      <c r="X168" s="270"/>
    </row>
    <row r="169" spans="1:24" s="49" customFormat="1" ht="25.5" x14ac:dyDescent="0.2">
      <c r="A169" s="211"/>
      <c r="B169" s="212" t="s">
        <v>43</v>
      </c>
      <c r="C169" s="213" t="s">
        <v>87</v>
      </c>
      <c r="D169" s="214" t="s">
        <v>120</v>
      </c>
      <c r="E169" s="136">
        <v>0</v>
      </c>
      <c r="F169" s="137">
        <f t="shared" si="34"/>
        <v>0</v>
      </c>
      <c r="G169" s="229">
        <f t="shared" si="35"/>
        <v>0</v>
      </c>
      <c r="H169" s="160">
        <v>2100</v>
      </c>
      <c r="I169" s="231">
        <f>IF(D169&lt;&gt;"",ROUND(H169/$I$3,2),"")</f>
        <v>1909.09</v>
      </c>
      <c r="J169" s="235">
        <f t="shared" si="36"/>
        <v>0</v>
      </c>
      <c r="K169" s="292"/>
      <c r="L169" s="274"/>
      <c r="M169" s="235">
        <f t="shared" si="37"/>
        <v>0</v>
      </c>
      <c r="N169" s="237"/>
      <c r="O169" s="277"/>
      <c r="P169" s="265">
        <f t="shared" si="38"/>
        <v>0</v>
      </c>
      <c r="Q169" s="188"/>
      <c r="R169" s="288"/>
      <c r="S169" s="285">
        <f t="shared" si="39"/>
        <v>0</v>
      </c>
      <c r="T169" s="203"/>
      <c r="V169" s="270"/>
      <c r="W169" s="251"/>
      <c r="X169" s="270"/>
    </row>
    <row r="170" spans="1:24" s="49" customFormat="1" ht="25.5" x14ac:dyDescent="0.2">
      <c r="A170" s="211"/>
      <c r="B170" s="212" t="s">
        <v>90</v>
      </c>
      <c r="C170" s="213" t="s">
        <v>87</v>
      </c>
      <c r="D170" s="214" t="s">
        <v>120</v>
      </c>
      <c r="E170" s="136">
        <v>0</v>
      </c>
      <c r="F170" s="137">
        <f t="shared" si="34"/>
        <v>0</v>
      </c>
      <c r="G170" s="229">
        <f t="shared" si="35"/>
        <v>0</v>
      </c>
      <c r="H170" s="300" t="s">
        <v>117</v>
      </c>
      <c r="I170" s="299" t="str">
        <f>+H170</f>
        <v>Included</v>
      </c>
      <c r="J170" s="235" t="e">
        <f t="shared" si="36"/>
        <v>#VALUE!</v>
      </c>
      <c r="K170" s="292"/>
      <c r="L170" s="274"/>
      <c r="M170" s="235">
        <f t="shared" si="37"/>
        <v>0</v>
      </c>
      <c r="N170" s="237"/>
      <c r="O170" s="277"/>
      <c r="P170" s="265">
        <f t="shared" si="38"/>
        <v>0</v>
      </c>
      <c r="Q170" s="188"/>
      <c r="R170" s="288"/>
      <c r="S170" s="285">
        <f t="shared" si="39"/>
        <v>0</v>
      </c>
      <c r="T170" s="203"/>
      <c r="V170" s="270"/>
      <c r="W170" s="251"/>
      <c r="X170" s="270"/>
    </row>
    <row r="171" spans="1:24" s="49" customFormat="1" ht="25.5" x14ac:dyDescent="0.2">
      <c r="A171" s="211"/>
      <c r="B171" s="212" t="s">
        <v>44</v>
      </c>
      <c r="C171" s="213" t="s">
        <v>87</v>
      </c>
      <c r="D171" s="214" t="s">
        <v>120</v>
      </c>
      <c r="E171" s="136">
        <v>0</v>
      </c>
      <c r="F171" s="137">
        <f t="shared" si="34"/>
        <v>0</v>
      </c>
      <c r="G171" s="229">
        <f t="shared" si="35"/>
        <v>0</v>
      </c>
      <c r="H171" s="160">
        <v>1050</v>
      </c>
      <c r="I171" s="231">
        <f>IF(D171&lt;&gt;"",ROUND(H171/$I$3,2),"")</f>
        <v>954.55</v>
      </c>
      <c r="J171" s="235">
        <f t="shared" si="36"/>
        <v>0</v>
      </c>
      <c r="K171" s="292"/>
      <c r="L171" s="274"/>
      <c r="M171" s="235">
        <f t="shared" si="37"/>
        <v>0</v>
      </c>
      <c r="N171" s="237"/>
      <c r="O171" s="277"/>
      <c r="P171" s="265">
        <f t="shared" si="38"/>
        <v>0</v>
      </c>
      <c r="Q171" s="188"/>
      <c r="R171" s="288"/>
      <c r="S171" s="285">
        <f t="shared" si="39"/>
        <v>0</v>
      </c>
      <c r="T171" s="203"/>
      <c r="V171" s="270"/>
      <c r="W171" s="251"/>
      <c r="X171" s="270"/>
    </row>
    <row r="172" spans="1:24" s="49" customFormat="1" x14ac:dyDescent="0.2">
      <c r="A172" s="211"/>
      <c r="B172" s="212"/>
      <c r="C172" s="213"/>
      <c r="D172" s="214"/>
      <c r="E172" s="136"/>
      <c r="F172" s="137" t="str">
        <f t="shared" si="34"/>
        <v/>
      </c>
      <c r="G172" s="229" t="str">
        <f t="shared" si="35"/>
        <v/>
      </c>
      <c r="H172" s="160"/>
      <c r="I172" s="231" t="str">
        <f>IF(D172&lt;&gt;"",ROUND(H172/$I$3,2),"")</f>
        <v/>
      </c>
      <c r="J172" s="235" t="str">
        <f t="shared" si="36"/>
        <v/>
      </c>
      <c r="K172" s="292"/>
      <c r="L172" s="274"/>
      <c r="M172" s="235" t="str">
        <f t="shared" si="37"/>
        <v/>
      </c>
      <c r="N172" s="237"/>
      <c r="O172" s="277"/>
      <c r="P172" s="265" t="str">
        <f t="shared" si="38"/>
        <v/>
      </c>
      <c r="Q172" s="188"/>
      <c r="R172" s="288"/>
      <c r="S172" s="285" t="str">
        <f t="shared" si="39"/>
        <v/>
      </c>
      <c r="T172" s="203"/>
      <c r="V172" s="270"/>
      <c r="W172" s="369"/>
      <c r="X172" s="270"/>
    </row>
    <row r="173" spans="1:24" s="49" customFormat="1" ht="38.25" x14ac:dyDescent="0.2">
      <c r="A173" s="211">
        <v>1.8</v>
      </c>
      <c r="B173" s="212" t="s">
        <v>52</v>
      </c>
      <c r="C173" s="213"/>
      <c r="D173" s="214"/>
      <c r="E173" s="136"/>
      <c r="F173" s="137"/>
      <c r="G173" s="229"/>
      <c r="H173" s="160"/>
      <c r="I173" s="231"/>
      <c r="J173" s="235" t="str">
        <f t="shared" si="36"/>
        <v/>
      </c>
      <c r="K173" s="292"/>
      <c r="L173" s="274"/>
      <c r="M173" s="235" t="str">
        <f t="shared" si="37"/>
        <v/>
      </c>
      <c r="N173" s="222"/>
      <c r="O173" s="276"/>
      <c r="P173" s="265" t="str">
        <f t="shared" si="38"/>
        <v/>
      </c>
      <c r="Q173" s="188"/>
      <c r="R173" s="288"/>
      <c r="S173" s="285" t="str">
        <f t="shared" si="39"/>
        <v/>
      </c>
      <c r="T173" s="203"/>
      <c r="V173" s="270"/>
      <c r="W173" s="369"/>
      <c r="X173" s="270"/>
    </row>
    <row r="174" spans="1:24" s="49" customFormat="1" x14ac:dyDescent="0.2">
      <c r="A174" s="211"/>
      <c r="B174" s="212" t="s">
        <v>45</v>
      </c>
      <c r="C174" s="213" t="s">
        <v>87</v>
      </c>
      <c r="D174" s="214" t="s">
        <v>120</v>
      </c>
      <c r="E174" s="136">
        <v>0</v>
      </c>
      <c r="F174" s="137">
        <f>IF(D174&lt;&gt;"",SUMPRODUCT(E174:E174,$E$5:$E$5),"")</f>
        <v>0</v>
      </c>
      <c r="G174" s="229">
        <f>IF(D174&lt;&gt;"",ROUND(+F174+(F174*$G$5),0),"")</f>
        <v>0</v>
      </c>
      <c r="H174" s="160">
        <v>0</v>
      </c>
      <c r="I174" s="231">
        <f>IF(D174&lt;&gt;"",ROUND(H174/$I$3,2),"")</f>
        <v>0</v>
      </c>
      <c r="J174" s="235">
        <f t="shared" si="36"/>
        <v>0</v>
      </c>
      <c r="K174" s="292"/>
      <c r="L174" s="274"/>
      <c r="M174" s="235">
        <f t="shared" si="37"/>
        <v>0</v>
      </c>
      <c r="N174" s="237"/>
      <c r="O174" s="277"/>
      <c r="P174" s="265">
        <f t="shared" si="38"/>
        <v>0</v>
      </c>
      <c r="Q174" s="188"/>
      <c r="R174" s="288"/>
      <c r="S174" s="285">
        <f t="shared" si="39"/>
        <v>0</v>
      </c>
      <c r="T174" s="203"/>
      <c r="V174" s="270"/>
      <c r="W174" s="369"/>
      <c r="X174" s="270"/>
    </row>
    <row r="175" spans="1:24" s="49" customFormat="1" x14ac:dyDescent="0.2">
      <c r="A175" s="211"/>
      <c r="B175" s="212" t="s">
        <v>46</v>
      </c>
      <c r="C175" s="213" t="s">
        <v>87</v>
      </c>
      <c r="D175" s="214" t="s">
        <v>120</v>
      </c>
      <c r="E175" s="136">
        <v>0</v>
      </c>
      <c r="F175" s="137">
        <f>IF(D175&lt;&gt;"",SUMPRODUCT(E175:E175,$E$5:$E$5),"")</f>
        <v>0</v>
      </c>
      <c r="G175" s="229">
        <f>IF(D175&lt;&gt;"",ROUND(+F175+(F175*$G$5),0),"")</f>
        <v>0</v>
      </c>
      <c r="H175" s="160">
        <v>0</v>
      </c>
      <c r="I175" s="231">
        <f>IF(D175&lt;&gt;"",ROUND(H175/$I$3,2),"")</f>
        <v>0</v>
      </c>
      <c r="J175" s="235">
        <f t="shared" si="36"/>
        <v>0</v>
      </c>
      <c r="K175" s="292"/>
      <c r="L175" s="274"/>
      <c r="M175" s="235">
        <f t="shared" si="37"/>
        <v>0</v>
      </c>
      <c r="N175" s="237"/>
      <c r="O175" s="277"/>
      <c r="P175" s="265">
        <f t="shared" si="38"/>
        <v>0</v>
      </c>
      <c r="Q175" s="188"/>
      <c r="R175" s="288"/>
      <c r="S175" s="285">
        <f t="shared" si="39"/>
        <v>0</v>
      </c>
      <c r="T175" s="203"/>
      <c r="V175" s="270"/>
      <c r="W175" s="369"/>
      <c r="X175" s="270"/>
    </row>
    <row r="176" spans="1:24" s="49" customFormat="1" x14ac:dyDescent="0.2">
      <c r="A176" s="211"/>
      <c r="B176" s="212"/>
      <c r="C176" s="213"/>
      <c r="D176" s="214"/>
      <c r="E176" s="136"/>
      <c r="F176" s="137" t="str">
        <f>IF(D176&lt;&gt;"",SUMPRODUCT(E176:E176,$E$5:$E$5),"")</f>
        <v/>
      </c>
      <c r="G176" s="229" t="str">
        <f>IF(D176&lt;&gt;"",ROUND(+F176+(F176*$G$5),0),"")</f>
        <v/>
      </c>
      <c r="H176" s="160"/>
      <c r="I176" s="231" t="str">
        <f>IF(D176&lt;&gt;"",ROUND(H176/$I$3,2),"")</f>
        <v/>
      </c>
      <c r="J176" s="235" t="str">
        <f t="shared" si="36"/>
        <v/>
      </c>
      <c r="K176" s="292"/>
      <c r="L176" s="274"/>
      <c r="M176" s="235" t="str">
        <f t="shared" si="37"/>
        <v/>
      </c>
      <c r="N176" s="237"/>
      <c r="O176" s="277"/>
      <c r="P176" s="265" t="str">
        <f t="shared" si="38"/>
        <v/>
      </c>
      <c r="Q176" s="188"/>
      <c r="R176" s="288"/>
      <c r="S176" s="285" t="str">
        <f t="shared" si="39"/>
        <v/>
      </c>
      <c r="T176" s="203"/>
      <c r="V176" s="270"/>
      <c r="W176" s="369"/>
      <c r="X176" s="270"/>
    </row>
    <row r="177" spans="1:24" s="49" customFormat="1" x14ac:dyDescent="0.2">
      <c r="A177" s="211"/>
      <c r="B177" s="212"/>
      <c r="C177" s="213"/>
      <c r="D177" s="214"/>
      <c r="E177" s="136"/>
      <c r="F177" s="137"/>
      <c r="G177" s="229"/>
      <c r="H177" s="160"/>
      <c r="I177" s="231"/>
      <c r="J177" s="235" t="str">
        <f t="shared" si="36"/>
        <v/>
      </c>
      <c r="K177" s="292"/>
      <c r="L177" s="274"/>
      <c r="M177" s="235" t="str">
        <f t="shared" si="37"/>
        <v/>
      </c>
      <c r="N177" s="237"/>
      <c r="O177" s="277"/>
      <c r="P177" s="265" t="str">
        <f t="shared" si="38"/>
        <v/>
      </c>
      <c r="Q177" s="188"/>
      <c r="R177" s="288"/>
      <c r="S177" s="285" t="str">
        <f t="shared" si="39"/>
        <v/>
      </c>
      <c r="T177" s="203"/>
      <c r="V177" s="270"/>
      <c r="W177" s="251"/>
      <c r="X177" s="270"/>
    </row>
    <row r="178" spans="1:24" s="49" customFormat="1" x14ac:dyDescent="0.2">
      <c r="A178" s="295" t="s">
        <v>56</v>
      </c>
      <c r="B178" s="294" t="s">
        <v>57</v>
      </c>
      <c r="C178" s="213"/>
      <c r="D178" s="214"/>
      <c r="E178" s="136"/>
      <c r="F178" s="137"/>
      <c r="G178" s="229"/>
      <c r="H178" s="160"/>
      <c r="I178" s="231"/>
      <c r="J178" s="235" t="str">
        <f t="shared" si="36"/>
        <v/>
      </c>
      <c r="K178" s="292"/>
      <c r="L178" s="274"/>
      <c r="M178" s="235" t="str">
        <f t="shared" si="37"/>
        <v/>
      </c>
      <c r="N178" s="237"/>
      <c r="O178" s="277"/>
      <c r="P178" s="265" t="str">
        <f t="shared" si="38"/>
        <v/>
      </c>
      <c r="Q178" s="188"/>
      <c r="R178" s="288"/>
      <c r="S178" s="285" t="str">
        <f t="shared" si="39"/>
        <v/>
      </c>
      <c r="T178" s="203"/>
      <c r="V178" s="270"/>
      <c r="W178" s="251"/>
      <c r="X178" s="270"/>
    </row>
    <row r="179" spans="1:24" s="49" customFormat="1" x14ac:dyDescent="0.2">
      <c r="A179" s="211"/>
      <c r="B179" s="212"/>
      <c r="C179" s="213"/>
      <c r="D179" s="214"/>
      <c r="E179" s="136"/>
      <c r="F179" s="137"/>
      <c r="G179" s="229"/>
      <c r="H179" s="160"/>
      <c r="I179" s="231"/>
      <c r="J179" s="235" t="str">
        <f t="shared" si="36"/>
        <v/>
      </c>
      <c r="K179" s="292"/>
      <c r="L179" s="274"/>
      <c r="M179" s="235" t="str">
        <f t="shared" si="37"/>
        <v/>
      </c>
      <c r="N179" s="237"/>
      <c r="O179" s="277"/>
      <c r="P179" s="265" t="str">
        <f t="shared" si="38"/>
        <v/>
      </c>
      <c r="Q179" s="188"/>
      <c r="R179" s="288"/>
      <c r="S179" s="285" t="str">
        <f t="shared" si="39"/>
        <v/>
      </c>
      <c r="T179" s="203"/>
      <c r="V179" s="270"/>
      <c r="W179" s="251"/>
      <c r="X179" s="270"/>
    </row>
    <row r="180" spans="1:24" s="49" customFormat="1" ht="38.25" x14ac:dyDescent="0.2">
      <c r="A180" s="211">
        <v>2.1</v>
      </c>
      <c r="B180" s="212" t="s">
        <v>101</v>
      </c>
      <c r="C180" s="213" t="s">
        <v>87</v>
      </c>
      <c r="D180" s="214" t="s">
        <v>120</v>
      </c>
      <c r="E180" s="136">
        <v>0</v>
      </c>
      <c r="F180" s="137">
        <f>IF(D180&lt;&gt;"",SUMPRODUCT(E180:E180,$E$5:$E$5),"")</f>
        <v>0</v>
      </c>
      <c r="G180" s="229">
        <f>IF(D180&lt;&gt;"",ROUND(+F180+(F180*$G$5),0),"")</f>
        <v>0</v>
      </c>
      <c r="H180" s="160">
        <v>23100</v>
      </c>
      <c r="I180" s="231">
        <f>IF(D180&lt;&gt;"",ROUND(H180/$I$3,2),"")</f>
        <v>21000</v>
      </c>
      <c r="J180" s="235">
        <f t="shared" si="36"/>
        <v>0</v>
      </c>
      <c r="K180" s="292"/>
      <c r="L180" s="274"/>
      <c r="M180" s="235">
        <f t="shared" si="37"/>
        <v>0</v>
      </c>
      <c r="N180" s="222"/>
      <c r="O180" s="276"/>
      <c r="P180" s="265">
        <f t="shared" si="38"/>
        <v>0</v>
      </c>
      <c r="Q180" s="188"/>
      <c r="R180" s="288"/>
      <c r="S180" s="285">
        <f t="shared" si="39"/>
        <v>0</v>
      </c>
      <c r="T180" s="203"/>
      <c r="V180" s="281"/>
      <c r="W180" s="250"/>
      <c r="X180" s="281"/>
    </row>
    <row r="181" spans="1:24" s="49" customFormat="1" x14ac:dyDescent="0.2">
      <c r="A181" s="211"/>
      <c r="B181" s="212"/>
      <c r="C181" s="213"/>
      <c r="D181" s="214"/>
      <c r="E181" s="136"/>
      <c r="F181" s="137" t="str">
        <f>IF(D181&lt;&gt;"",SUMPRODUCT(E181:E181,$E$5:$E$5),"")</f>
        <v/>
      </c>
      <c r="G181" s="229" t="str">
        <f>IF(D181&lt;&gt;"",ROUND(+F181+(F181*$G$5),0),"")</f>
        <v/>
      </c>
      <c r="H181" s="160"/>
      <c r="I181" s="231" t="str">
        <f t="shared" ref="I181:I186" si="40">IF(D181&lt;&gt;"",ROUND(H181/$I$3,2),"")</f>
        <v/>
      </c>
      <c r="J181" s="235" t="str">
        <f t="shared" si="36"/>
        <v/>
      </c>
      <c r="K181" s="292"/>
      <c r="L181" s="274"/>
      <c r="M181" s="235" t="str">
        <f t="shared" si="37"/>
        <v/>
      </c>
      <c r="N181" s="222"/>
      <c r="O181" s="276"/>
      <c r="P181" s="265" t="str">
        <f t="shared" si="38"/>
        <v/>
      </c>
      <c r="Q181" s="188"/>
      <c r="R181" s="288"/>
      <c r="S181" s="285" t="str">
        <f t="shared" si="39"/>
        <v/>
      </c>
      <c r="T181" s="203"/>
      <c r="V181" s="281"/>
      <c r="W181" s="250"/>
      <c r="X181" s="281"/>
    </row>
    <row r="182" spans="1:24" s="49" customFormat="1" ht="51" x14ac:dyDescent="0.2">
      <c r="A182" s="211">
        <v>2.2000000000000002</v>
      </c>
      <c r="B182" s="212" t="s">
        <v>93</v>
      </c>
      <c r="C182" s="213" t="s">
        <v>87</v>
      </c>
      <c r="D182" s="214" t="s">
        <v>120</v>
      </c>
      <c r="E182" s="136">
        <v>0</v>
      </c>
      <c r="F182" s="137"/>
      <c r="G182" s="229"/>
      <c r="H182" s="160">
        <v>80325</v>
      </c>
      <c r="I182" s="231">
        <f t="shared" si="40"/>
        <v>73022.73</v>
      </c>
      <c r="J182" s="235">
        <f t="shared" si="36"/>
        <v>0</v>
      </c>
      <c r="K182" s="292"/>
      <c r="L182" s="274"/>
      <c r="M182" s="235">
        <f t="shared" si="37"/>
        <v>0</v>
      </c>
      <c r="N182" s="222"/>
      <c r="O182" s="276"/>
      <c r="P182" s="265">
        <f t="shared" si="38"/>
        <v>0</v>
      </c>
      <c r="Q182" s="188"/>
      <c r="R182" s="288"/>
      <c r="S182" s="285">
        <f t="shared" si="39"/>
        <v>0</v>
      </c>
      <c r="T182" s="203"/>
      <c r="V182" s="270"/>
      <c r="W182" s="296"/>
      <c r="X182" s="270"/>
    </row>
    <row r="183" spans="1:24" s="49" customFormat="1" ht="15" customHeight="1" x14ac:dyDescent="0.2">
      <c r="A183" s="97"/>
      <c r="B183" s="96"/>
      <c r="C183" s="144"/>
      <c r="D183" s="273"/>
      <c r="E183" s="136"/>
      <c r="F183" s="137" t="str">
        <f t="shared" ref="F183:F207" si="41">IF(D183&lt;&gt;"",SUMPRODUCT(E183:E183,$E$5:$E$5),"")</f>
        <v/>
      </c>
      <c r="G183" s="229" t="str">
        <f t="shared" ref="G183:G207" si="42">IF(D183&lt;&gt;"",ROUND(+F183+(F183*$G$5),0),"")</f>
        <v/>
      </c>
      <c r="H183" s="138"/>
      <c r="I183" s="231" t="str">
        <f t="shared" si="40"/>
        <v/>
      </c>
      <c r="J183" s="235" t="str">
        <f t="shared" si="36"/>
        <v/>
      </c>
      <c r="K183" s="292"/>
      <c r="L183" s="274"/>
      <c r="M183" s="235" t="str">
        <f t="shared" si="37"/>
        <v/>
      </c>
      <c r="N183" s="222"/>
      <c r="O183" s="276"/>
      <c r="P183" s="265" t="str">
        <f t="shared" si="38"/>
        <v/>
      </c>
      <c r="Q183" s="188"/>
      <c r="R183" s="288"/>
      <c r="S183" s="285" t="str">
        <f t="shared" si="39"/>
        <v/>
      </c>
      <c r="T183" s="202"/>
      <c r="V183" s="249"/>
      <c r="W183" s="296"/>
      <c r="X183" s="249"/>
    </row>
    <row r="184" spans="1:24" s="49" customFormat="1" ht="15" customHeight="1" x14ac:dyDescent="0.2">
      <c r="A184" s="211">
        <v>2.2999999999999998</v>
      </c>
      <c r="B184" s="96" t="s">
        <v>102</v>
      </c>
      <c r="C184" s="213" t="s">
        <v>87</v>
      </c>
      <c r="D184" s="214" t="s">
        <v>120</v>
      </c>
      <c r="E184" s="136">
        <v>0</v>
      </c>
      <c r="F184" s="137"/>
      <c r="G184" s="229"/>
      <c r="H184" s="138">
        <v>14490</v>
      </c>
      <c r="I184" s="231">
        <f t="shared" si="40"/>
        <v>13172.73</v>
      </c>
      <c r="J184" s="235">
        <f>IF(I184&lt;&gt;"",ROUND($G184*I184,2),"")</f>
        <v>0</v>
      </c>
      <c r="K184" s="292"/>
      <c r="L184" s="274"/>
      <c r="M184" s="235">
        <f>IF($C184="","",ROUND($G184*K184,2))</f>
        <v>0</v>
      </c>
      <c r="N184" s="222"/>
      <c r="O184" s="276"/>
      <c r="P184" s="265">
        <f>IF($C184="","",ROUND($G184*N184,2))</f>
        <v>0</v>
      </c>
      <c r="Q184" s="188"/>
      <c r="R184" s="288"/>
      <c r="S184" s="285">
        <f>IF($C184="","",ROUND($G184*Q184,2))</f>
        <v>0</v>
      </c>
      <c r="T184" s="202"/>
      <c r="V184" s="249"/>
      <c r="W184" s="296"/>
      <c r="X184" s="249"/>
    </row>
    <row r="185" spans="1:24" s="49" customFormat="1" ht="15" customHeight="1" x14ac:dyDescent="0.2">
      <c r="A185" s="97"/>
      <c r="B185" s="96"/>
      <c r="C185" s="144"/>
      <c r="D185" s="273"/>
      <c r="E185" s="136"/>
      <c r="F185" s="137"/>
      <c r="G185" s="229"/>
      <c r="H185" s="138"/>
      <c r="I185" s="231" t="str">
        <f t="shared" si="40"/>
        <v/>
      </c>
      <c r="J185" s="235"/>
      <c r="K185" s="292"/>
      <c r="L185" s="274"/>
      <c r="M185" s="235"/>
      <c r="N185" s="222"/>
      <c r="O185" s="276"/>
      <c r="P185" s="265"/>
      <c r="Q185" s="188"/>
      <c r="R185" s="288"/>
      <c r="S185" s="285"/>
      <c r="T185" s="202"/>
      <c r="V185" s="249"/>
      <c r="W185" s="296"/>
      <c r="X185" s="249"/>
    </row>
    <row r="186" spans="1:24" s="49" customFormat="1" ht="38.25" x14ac:dyDescent="0.2">
      <c r="A186" s="211">
        <v>2.4</v>
      </c>
      <c r="B186" s="212" t="s">
        <v>95</v>
      </c>
      <c r="C186" s="213" t="s">
        <v>87</v>
      </c>
      <c r="D186" s="214" t="s">
        <v>120</v>
      </c>
      <c r="E186" s="136">
        <v>0</v>
      </c>
      <c r="F186" s="137">
        <f t="shared" si="41"/>
        <v>0</v>
      </c>
      <c r="G186" s="229">
        <f t="shared" si="42"/>
        <v>0</v>
      </c>
      <c r="H186" s="160">
        <v>31500</v>
      </c>
      <c r="I186" s="231">
        <f t="shared" si="40"/>
        <v>28636.36</v>
      </c>
      <c r="J186" s="235">
        <f t="shared" si="36"/>
        <v>0</v>
      </c>
      <c r="K186" s="292"/>
      <c r="L186" s="274"/>
      <c r="M186" s="235">
        <f t="shared" si="37"/>
        <v>0</v>
      </c>
      <c r="N186" s="237"/>
      <c r="O186" s="277"/>
      <c r="P186" s="265">
        <f t="shared" si="38"/>
        <v>0</v>
      </c>
      <c r="Q186" s="188"/>
      <c r="R186" s="288"/>
      <c r="S186" s="285">
        <f t="shared" si="39"/>
        <v>0</v>
      </c>
      <c r="T186" s="203"/>
      <c r="V186" s="270"/>
      <c r="W186" s="296"/>
      <c r="X186" s="270"/>
    </row>
    <row r="187" spans="1:24" s="49" customFormat="1" ht="15" customHeight="1" x14ac:dyDescent="0.2">
      <c r="A187" s="97"/>
      <c r="B187" s="96"/>
      <c r="C187" s="144"/>
      <c r="D187" s="273"/>
      <c r="E187" s="136"/>
      <c r="F187" s="137" t="str">
        <f t="shared" si="41"/>
        <v/>
      </c>
      <c r="G187" s="229" t="str">
        <f t="shared" si="42"/>
        <v/>
      </c>
      <c r="H187" s="138"/>
      <c r="I187" s="274" t="str">
        <f>IF(D187&lt;&gt;"",ROUND(H187/$I$3,2),"")</f>
        <v/>
      </c>
      <c r="J187" s="235" t="str">
        <f t="shared" si="36"/>
        <v/>
      </c>
      <c r="K187" s="292"/>
      <c r="L187" s="274"/>
      <c r="M187" s="235" t="str">
        <f t="shared" si="37"/>
        <v/>
      </c>
      <c r="N187" s="222"/>
      <c r="O187" s="276"/>
      <c r="P187" s="265" t="str">
        <f t="shared" si="38"/>
        <v/>
      </c>
      <c r="Q187" s="188"/>
      <c r="R187" s="288"/>
      <c r="S187" s="285" t="str">
        <f t="shared" si="39"/>
        <v/>
      </c>
      <c r="T187" s="202"/>
      <c r="V187" s="249"/>
      <c r="W187" s="296"/>
      <c r="X187" s="249"/>
    </row>
    <row r="188" spans="1:24" s="49" customFormat="1" ht="51" x14ac:dyDescent="0.2">
      <c r="A188" s="211">
        <v>2.5</v>
      </c>
      <c r="B188" s="212" t="s">
        <v>96</v>
      </c>
      <c r="C188" s="213" t="s">
        <v>103</v>
      </c>
      <c r="D188" s="214" t="s">
        <v>120</v>
      </c>
      <c r="E188" s="136">
        <v>0</v>
      </c>
      <c r="F188" s="137">
        <f t="shared" si="41"/>
        <v>0</v>
      </c>
      <c r="G188" s="229">
        <f t="shared" si="42"/>
        <v>0</v>
      </c>
      <c r="H188" s="160">
        <v>43050</v>
      </c>
      <c r="I188" s="231">
        <f>IF(D188&lt;&gt;"",ROUND(H188/$I$3,2),"")</f>
        <v>39136.36</v>
      </c>
      <c r="J188" s="235">
        <f t="shared" si="36"/>
        <v>0</v>
      </c>
      <c r="K188" s="292"/>
      <c r="L188" s="274"/>
      <c r="M188" s="235">
        <f t="shared" si="37"/>
        <v>0</v>
      </c>
      <c r="N188" s="237"/>
      <c r="O188" s="277"/>
      <c r="P188" s="265">
        <f t="shared" si="38"/>
        <v>0</v>
      </c>
      <c r="Q188" s="188"/>
      <c r="R188" s="288"/>
      <c r="S188" s="285">
        <f t="shared" si="39"/>
        <v>0</v>
      </c>
      <c r="T188" s="203"/>
      <c r="V188" s="270"/>
      <c r="W188" s="296"/>
      <c r="X188" s="270"/>
    </row>
    <row r="189" spans="1:24" s="49" customFormat="1" ht="15" customHeight="1" x14ac:dyDescent="0.2">
      <c r="A189" s="97"/>
      <c r="B189" s="96"/>
      <c r="C189" s="144"/>
      <c r="D189" s="273"/>
      <c r="E189" s="136"/>
      <c r="F189" s="137" t="str">
        <f t="shared" si="41"/>
        <v/>
      </c>
      <c r="G189" s="229" t="str">
        <f t="shared" si="42"/>
        <v/>
      </c>
      <c r="H189" s="138"/>
      <c r="I189" s="274" t="str">
        <f>IF(D189&lt;&gt;"",ROUND(H189/$I$3,2),"")</f>
        <v/>
      </c>
      <c r="J189" s="235" t="str">
        <f t="shared" si="36"/>
        <v/>
      </c>
      <c r="K189" s="292"/>
      <c r="L189" s="274"/>
      <c r="M189" s="235" t="str">
        <f t="shared" si="37"/>
        <v/>
      </c>
      <c r="N189" s="222"/>
      <c r="O189" s="276"/>
      <c r="P189" s="265" t="str">
        <f t="shared" si="38"/>
        <v/>
      </c>
      <c r="Q189" s="188"/>
      <c r="R189" s="288"/>
      <c r="S189" s="285" t="str">
        <f t="shared" si="39"/>
        <v/>
      </c>
      <c r="T189" s="202"/>
      <c r="V189" s="249"/>
      <c r="W189" s="296"/>
      <c r="X189" s="249"/>
    </row>
    <row r="190" spans="1:24" s="49" customFormat="1" ht="38.25" x14ac:dyDescent="0.2">
      <c r="A190" s="211">
        <v>2.6</v>
      </c>
      <c r="B190" s="212" t="s">
        <v>104</v>
      </c>
      <c r="C190" s="213" t="s">
        <v>103</v>
      </c>
      <c r="D190" s="214" t="s">
        <v>120</v>
      </c>
      <c r="E190" s="136">
        <v>0</v>
      </c>
      <c r="F190" s="137">
        <f t="shared" si="41"/>
        <v>0</v>
      </c>
      <c r="G190" s="229">
        <f t="shared" si="42"/>
        <v>0</v>
      </c>
      <c r="H190" s="160">
        <v>181650</v>
      </c>
      <c r="I190" s="231">
        <f t="shared" ref="I190:I207" si="43">IF(D190&lt;&gt;"",ROUND(H190/$I$3,2),"")</f>
        <v>165136.35999999999</v>
      </c>
      <c r="J190" s="235">
        <f t="shared" si="36"/>
        <v>0</v>
      </c>
      <c r="K190" s="292"/>
      <c r="L190" s="274"/>
      <c r="M190" s="235">
        <f t="shared" si="37"/>
        <v>0</v>
      </c>
      <c r="N190" s="237"/>
      <c r="O190" s="277"/>
      <c r="P190" s="265">
        <f t="shared" si="38"/>
        <v>0</v>
      </c>
      <c r="Q190" s="188"/>
      <c r="R190" s="288"/>
      <c r="S190" s="285">
        <f t="shared" si="39"/>
        <v>0</v>
      </c>
      <c r="T190" s="203"/>
      <c r="V190" s="270"/>
      <c r="W190" s="296"/>
      <c r="X190" s="270"/>
    </row>
    <row r="191" spans="1:24" s="49" customFormat="1" ht="15" customHeight="1" x14ac:dyDescent="0.2">
      <c r="A191" s="97"/>
      <c r="B191" s="96"/>
      <c r="C191" s="144"/>
      <c r="D191" s="273"/>
      <c r="E191" s="136"/>
      <c r="F191" s="137" t="str">
        <f t="shared" si="41"/>
        <v/>
      </c>
      <c r="G191" s="229" t="str">
        <f t="shared" si="42"/>
        <v/>
      </c>
      <c r="H191" s="138"/>
      <c r="I191" s="274" t="str">
        <f t="shared" si="43"/>
        <v/>
      </c>
      <c r="J191" s="235" t="str">
        <f t="shared" si="36"/>
        <v/>
      </c>
      <c r="K191" s="292"/>
      <c r="L191" s="274"/>
      <c r="M191" s="235" t="str">
        <f t="shared" si="37"/>
        <v/>
      </c>
      <c r="N191" s="222"/>
      <c r="O191" s="276"/>
      <c r="P191" s="265" t="str">
        <f t="shared" si="38"/>
        <v/>
      </c>
      <c r="Q191" s="188"/>
      <c r="R191" s="288"/>
      <c r="S191" s="285" t="str">
        <f t="shared" si="39"/>
        <v/>
      </c>
      <c r="T191" s="202"/>
      <c r="V191" s="249"/>
      <c r="W191" s="296"/>
      <c r="X191" s="249"/>
    </row>
    <row r="192" spans="1:24" s="49" customFormat="1" ht="25.5" x14ac:dyDescent="0.2">
      <c r="A192" s="211">
        <v>2.7</v>
      </c>
      <c r="B192" s="212" t="s">
        <v>85</v>
      </c>
      <c r="C192" s="213" t="s">
        <v>103</v>
      </c>
      <c r="D192" s="214" t="s">
        <v>120</v>
      </c>
      <c r="E192" s="136">
        <v>0</v>
      </c>
      <c r="F192" s="137">
        <f t="shared" si="41"/>
        <v>0</v>
      </c>
      <c r="G192" s="229">
        <f t="shared" si="42"/>
        <v>0</v>
      </c>
      <c r="H192" s="160">
        <v>36225</v>
      </c>
      <c r="I192" s="231">
        <f t="shared" si="43"/>
        <v>32931.82</v>
      </c>
      <c r="J192" s="235">
        <f t="shared" si="36"/>
        <v>0</v>
      </c>
      <c r="K192" s="292"/>
      <c r="L192" s="274"/>
      <c r="M192" s="235">
        <f t="shared" si="37"/>
        <v>0</v>
      </c>
      <c r="N192" s="237"/>
      <c r="O192" s="277"/>
      <c r="P192" s="265">
        <f t="shared" si="38"/>
        <v>0</v>
      </c>
      <c r="Q192" s="188"/>
      <c r="R192" s="288"/>
      <c r="S192" s="285">
        <f t="shared" si="39"/>
        <v>0</v>
      </c>
      <c r="T192" s="203"/>
      <c r="V192" s="270"/>
      <c r="W192" s="296"/>
      <c r="X192" s="270"/>
    </row>
    <row r="193" spans="1:24" s="49" customFormat="1" ht="15" customHeight="1" x14ac:dyDescent="0.2">
      <c r="A193" s="97"/>
      <c r="B193" s="96"/>
      <c r="C193" s="144"/>
      <c r="D193" s="273"/>
      <c r="E193" s="136"/>
      <c r="F193" s="137" t="str">
        <f t="shared" si="41"/>
        <v/>
      </c>
      <c r="G193" s="229" t="str">
        <f t="shared" si="42"/>
        <v/>
      </c>
      <c r="H193" s="138"/>
      <c r="I193" s="274" t="str">
        <f t="shared" si="43"/>
        <v/>
      </c>
      <c r="J193" s="235" t="str">
        <f t="shared" si="36"/>
        <v/>
      </c>
      <c r="K193" s="292"/>
      <c r="L193" s="274"/>
      <c r="M193" s="235" t="str">
        <f t="shared" si="37"/>
        <v/>
      </c>
      <c r="N193" s="222"/>
      <c r="O193" s="276"/>
      <c r="P193" s="265" t="str">
        <f t="shared" si="38"/>
        <v/>
      </c>
      <c r="Q193" s="188"/>
      <c r="R193" s="288"/>
      <c r="S193" s="285" t="str">
        <f t="shared" si="39"/>
        <v/>
      </c>
      <c r="T193" s="202"/>
      <c r="V193" s="249"/>
      <c r="W193" s="296"/>
      <c r="X193" s="249"/>
    </row>
    <row r="194" spans="1:24" s="49" customFormat="1" ht="51" x14ac:dyDescent="0.2">
      <c r="A194" s="211">
        <v>2.8</v>
      </c>
      <c r="B194" s="212" t="s">
        <v>105</v>
      </c>
      <c r="C194" s="213" t="s">
        <v>103</v>
      </c>
      <c r="D194" s="214" t="s">
        <v>120</v>
      </c>
      <c r="E194" s="136">
        <v>0</v>
      </c>
      <c r="F194" s="137">
        <f t="shared" si="41"/>
        <v>0</v>
      </c>
      <c r="G194" s="229">
        <f t="shared" si="42"/>
        <v>0</v>
      </c>
      <c r="H194" s="160">
        <v>392280</v>
      </c>
      <c r="I194" s="231">
        <f t="shared" si="43"/>
        <v>356618.18</v>
      </c>
      <c r="J194" s="235">
        <f t="shared" si="36"/>
        <v>0</v>
      </c>
      <c r="K194" s="292"/>
      <c r="L194" s="274"/>
      <c r="M194" s="235">
        <f t="shared" si="37"/>
        <v>0</v>
      </c>
      <c r="N194" s="237"/>
      <c r="O194" s="277"/>
      <c r="P194" s="265">
        <f t="shared" si="38"/>
        <v>0</v>
      </c>
      <c r="Q194" s="188"/>
      <c r="R194" s="288"/>
      <c r="S194" s="285">
        <f t="shared" si="39"/>
        <v>0</v>
      </c>
      <c r="T194" s="203"/>
      <c r="V194" s="270"/>
      <c r="W194" s="296"/>
      <c r="X194" s="270"/>
    </row>
    <row r="195" spans="1:24" s="49" customFormat="1" x14ac:dyDescent="0.2">
      <c r="A195" s="211"/>
      <c r="B195" s="212"/>
      <c r="C195" s="213"/>
      <c r="D195" s="214"/>
      <c r="E195" s="136"/>
      <c r="F195" s="137"/>
      <c r="G195" s="229"/>
      <c r="H195" s="160"/>
      <c r="I195" s="231"/>
      <c r="J195" s="235"/>
      <c r="K195" s="292"/>
      <c r="L195" s="274"/>
      <c r="M195" s="235"/>
      <c r="N195" s="237"/>
      <c r="O195" s="277"/>
      <c r="P195" s="265"/>
      <c r="Q195" s="188"/>
      <c r="R195" s="288"/>
      <c r="S195" s="285"/>
      <c r="T195" s="203"/>
      <c r="V195" s="270"/>
      <c r="W195" s="296"/>
      <c r="X195" s="270"/>
    </row>
    <row r="196" spans="1:24" s="49" customFormat="1" x14ac:dyDescent="0.2">
      <c r="A196" s="211">
        <v>2.9</v>
      </c>
      <c r="B196" s="212" t="s">
        <v>98</v>
      </c>
      <c r="C196" s="213" t="s">
        <v>103</v>
      </c>
      <c r="D196" s="214" t="s">
        <v>120</v>
      </c>
      <c r="E196" s="136">
        <v>0</v>
      </c>
      <c r="F196" s="137"/>
      <c r="G196" s="229"/>
      <c r="H196" s="160">
        <v>112350</v>
      </c>
      <c r="I196" s="231">
        <f>IF(D196&lt;&gt;"",ROUND(H196/$I$3,2),"")</f>
        <v>102136.36</v>
      </c>
      <c r="J196" s="235">
        <f>IF(I196&lt;&gt;"",ROUND($G196*I196,2),"")</f>
        <v>0</v>
      </c>
      <c r="K196" s="292"/>
      <c r="L196" s="274"/>
      <c r="M196" s="235">
        <f>IF($C196="","",ROUND($G196*K196,2))</f>
        <v>0</v>
      </c>
      <c r="N196" s="237"/>
      <c r="O196" s="277"/>
      <c r="P196" s="265">
        <f>IF($C196="","",ROUND($G196*N196,2))</f>
        <v>0</v>
      </c>
      <c r="Q196" s="188"/>
      <c r="R196" s="288"/>
      <c r="S196" s="285">
        <f>IF($C196="","",ROUND($G196*Q196,2))</f>
        <v>0</v>
      </c>
      <c r="T196" s="203"/>
      <c r="V196" s="270"/>
      <c r="W196" s="296"/>
      <c r="X196" s="270"/>
    </row>
    <row r="197" spans="1:24" s="49" customFormat="1" x14ac:dyDescent="0.2">
      <c r="A197" s="211"/>
      <c r="B197" s="212"/>
      <c r="C197" s="213"/>
      <c r="D197" s="214"/>
      <c r="E197" s="136"/>
      <c r="F197" s="137"/>
      <c r="G197" s="229"/>
      <c r="H197" s="160"/>
      <c r="I197" s="231"/>
      <c r="J197" s="235"/>
      <c r="K197" s="292"/>
      <c r="L197" s="274"/>
      <c r="M197" s="235"/>
      <c r="N197" s="237"/>
      <c r="O197" s="277"/>
      <c r="P197" s="265"/>
      <c r="Q197" s="188"/>
      <c r="R197" s="288"/>
      <c r="S197" s="285"/>
      <c r="T197" s="203"/>
      <c r="V197" s="270"/>
      <c r="W197" s="296"/>
      <c r="X197" s="270"/>
    </row>
    <row r="198" spans="1:24" s="49" customFormat="1" x14ac:dyDescent="0.2">
      <c r="A198" s="298" t="s">
        <v>99</v>
      </c>
      <c r="B198" s="212" t="s">
        <v>106</v>
      </c>
      <c r="C198" s="213" t="s">
        <v>103</v>
      </c>
      <c r="D198" s="214" t="s">
        <v>120</v>
      </c>
      <c r="E198" s="136">
        <v>0</v>
      </c>
      <c r="F198" s="137"/>
      <c r="G198" s="229"/>
      <c r="H198" s="160">
        <v>90300</v>
      </c>
      <c r="I198" s="231">
        <f>IF(D198&lt;&gt;"",ROUND(H198/$I$3,2),"")</f>
        <v>82090.91</v>
      </c>
      <c r="J198" s="235">
        <f>IF(I198&lt;&gt;"",ROUND($G198*I198,2),"")</f>
        <v>0</v>
      </c>
      <c r="K198" s="292"/>
      <c r="L198" s="274"/>
      <c r="M198" s="235">
        <f>IF($C198="","",ROUND($G198*K198,2))</f>
        <v>0</v>
      </c>
      <c r="N198" s="237"/>
      <c r="O198" s="277"/>
      <c r="P198" s="265">
        <f>IF($C198="","",ROUND($G198*N198,2))</f>
        <v>0</v>
      </c>
      <c r="Q198" s="188"/>
      <c r="R198" s="288"/>
      <c r="S198" s="285">
        <f>IF($C198="","",ROUND($G198*Q198,2))</f>
        <v>0</v>
      </c>
      <c r="T198" s="203"/>
      <c r="V198" s="270"/>
      <c r="W198" s="296"/>
      <c r="X198" s="270"/>
    </row>
    <row r="199" spans="1:24" s="49" customFormat="1" ht="15" customHeight="1" x14ac:dyDescent="0.2">
      <c r="A199" s="97"/>
      <c r="B199" s="96"/>
      <c r="C199" s="144"/>
      <c r="D199" s="273"/>
      <c r="E199" s="136"/>
      <c r="F199" s="137" t="str">
        <f t="shared" si="41"/>
        <v/>
      </c>
      <c r="G199" s="229" t="str">
        <f t="shared" si="42"/>
        <v/>
      </c>
      <c r="H199" s="138"/>
      <c r="I199" s="274" t="str">
        <f t="shared" si="43"/>
        <v/>
      </c>
      <c r="J199" s="235" t="str">
        <f t="shared" si="36"/>
        <v/>
      </c>
      <c r="K199" s="292"/>
      <c r="L199" s="274"/>
      <c r="M199" s="235" t="str">
        <f t="shared" si="37"/>
        <v/>
      </c>
      <c r="N199" s="222"/>
      <c r="O199" s="276"/>
      <c r="P199" s="265" t="str">
        <f t="shared" si="38"/>
        <v/>
      </c>
      <c r="Q199" s="188"/>
      <c r="R199" s="288"/>
      <c r="S199" s="285" t="str">
        <f t="shared" si="39"/>
        <v/>
      </c>
      <c r="T199" s="202"/>
      <c r="V199" s="249"/>
      <c r="W199" s="296"/>
      <c r="X199" s="249"/>
    </row>
    <row r="200" spans="1:24" s="49" customFormat="1" ht="15" customHeight="1" x14ac:dyDescent="0.2">
      <c r="A200" s="211">
        <v>2.11</v>
      </c>
      <c r="B200" s="96" t="s">
        <v>41</v>
      </c>
      <c r="C200" s="144"/>
      <c r="D200" s="273"/>
      <c r="E200" s="136"/>
      <c r="F200" s="137" t="str">
        <f t="shared" si="41"/>
        <v/>
      </c>
      <c r="G200" s="229" t="str">
        <f t="shared" si="42"/>
        <v/>
      </c>
      <c r="H200" s="138"/>
      <c r="I200" s="274" t="str">
        <f t="shared" si="43"/>
        <v/>
      </c>
      <c r="J200" s="235" t="str">
        <f t="shared" si="36"/>
        <v/>
      </c>
      <c r="K200" s="292"/>
      <c r="L200" s="274"/>
      <c r="M200" s="235" t="str">
        <f t="shared" si="37"/>
        <v/>
      </c>
      <c r="N200" s="222"/>
      <c r="O200" s="276"/>
      <c r="P200" s="265" t="str">
        <f t="shared" si="38"/>
        <v/>
      </c>
      <c r="Q200" s="188"/>
      <c r="R200" s="288"/>
      <c r="S200" s="285" t="str">
        <f t="shared" si="39"/>
        <v/>
      </c>
      <c r="T200" s="202"/>
      <c r="V200" s="249"/>
      <c r="W200" s="296"/>
      <c r="X200" s="249"/>
    </row>
    <row r="201" spans="1:24" s="49" customFormat="1" ht="25.5" x14ac:dyDescent="0.2">
      <c r="A201" s="211"/>
      <c r="B201" s="212" t="s">
        <v>78</v>
      </c>
      <c r="C201" s="213" t="s">
        <v>103</v>
      </c>
      <c r="D201" s="214" t="s">
        <v>120</v>
      </c>
      <c r="E201" s="136">
        <v>0</v>
      </c>
      <c r="F201" s="137">
        <f t="shared" si="41"/>
        <v>0</v>
      </c>
      <c r="G201" s="229">
        <f t="shared" si="42"/>
        <v>0</v>
      </c>
      <c r="H201" s="160">
        <v>2100</v>
      </c>
      <c r="I201" s="231">
        <f t="shared" si="43"/>
        <v>1909.09</v>
      </c>
      <c r="J201" s="235">
        <f t="shared" si="36"/>
        <v>0</v>
      </c>
      <c r="K201" s="292"/>
      <c r="L201" s="274"/>
      <c r="M201" s="235">
        <f t="shared" si="37"/>
        <v>0</v>
      </c>
      <c r="N201" s="237"/>
      <c r="O201" s="277"/>
      <c r="P201" s="265">
        <f t="shared" si="38"/>
        <v>0</v>
      </c>
      <c r="Q201" s="188"/>
      <c r="R201" s="288"/>
      <c r="S201" s="285">
        <f t="shared" si="39"/>
        <v>0</v>
      </c>
      <c r="T201" s="203"/>
      <c r="V201" s="270"/>
      <c r="W201" s="296"/>
      <c r="X201" s="270"/>
    </row>
    <row r="202" spans="1:24" s="49" customFormat="1" ht="38.25" x14ac:dyDescent="0.2">
      <c r="A202" s="211"/>
      <c r="B202" s="212" t="s">
        <v>107</v>
      </c>
      <c r="C202" s="213" t="s">
        <v>103</v>
      </c>
      <c r="D202" s="214" t="s">
        <v>120</v>
      </c>
      <c r="E202" s="136">
        <v>0</v>
      </c>
      <c r="F202" s="137">
        <f t="shared" si="41"/>
        <v>0</v>
      </c>
      <c r="G202" s="229">
        <f t="shared" si="42"/>
        <v>0</v>
      </c>
      <c r="H202" s="160">
        <v>2625</v>
      </c>
      <c r="I202" s="231">
        <f t="shared" si="43"/>
        <v>2386.36</v>
      </c>
      <c r="J202" s="235">
        <f t="shared" si="36"/>
        <v>0</v>
      </c>
      <c r="K202" s="292"/>
      <c r="L202" s="274"/>
      <c r="M202" s="235">
        <f t="shared" si="37"/>
        <v>0</v>
      </c>
      <c r="N202" s="237"/>
      <c r="O202" s="277"/>
      <c r="P202" s="265">
        <f t="shared" si="38"/>
        <v>0</v>
      </c>
      <c r="Q202" s="188"/>
      <c r="R202" s="288"/>
      <c r="S202" s="285">
        <f t="shared" si="39"/>
        <v>0</v>
      </c>
      <c r="T202" s="203"/>
      <c r="V202" s="270"/>
      <c r="W202" s="296"/>
      <c r="X202" s="270"/>
    </row>
    <row r="203" spans="1:24" s="49" customFormat="1" ht="25.5" x14ac:dyDescent="0.2">
      <c r="A203" s="211"/>
      <c r="B203" s="212" t="s">
        <v>58</v>
      </c>
      <c r="C203" s="213" t="s">
        <v>103</v>
      </c>
      <c r="D203" s="214" t="s">
        <v>120</v>
      </c>
      <c r="E203" s="136">
        <v>0</v>
      </c>
      <c r="F203" s="137">
        <f t="shared" si="41"/>
        <v>0</v>
      </c>
      <c r="G203" s="229">
        <f t="shared" si="42"/>
        <v>0</v>
      </c>
      <c r="H203" s="160">
        <v>1050</v>
      </c>
      <c r="I203" s="231">
        <f t="shared" si="43"/>
        <v>954.55</v>
      </c>
      <c r="J203" s="235">
        <f t="shared" si="36"/>
        <v>0</v>
      </c>
      <c r="K203" s="292"/>
      <c r="L203" s="274"/>
      <c r="M203" s="235">
        <f t="shared" si="37"/>
        <v>0</v>
      </c>
      <c r="N203" s="237"/>
      <c r="O203" s="277"/>
      <c r="P203" s="265">
        <f t="shared" si="38"/>
        <v>0</v>
      </c>
      <c r="Q203" s="188"/>
      <c r="R203" s="288"/>
      <c r="S203" s="285">
        <f t="shared" si="39"/>
        <v>0</v>
      </c>
      <c r="T203" s="203"/>
      <c r="V203" s="270"/>
      <c r="W203" s="296"/>
      <c r="X203" s="270"/>
    </row>
    <row r="204" spans="1:24" s="49" customFormat="1" ht="15" customHeight="1" x14ac:dyDescent="0.2">
      <c r="A204" s="97"/>
      <c r="B204" s="96"/>
      <c r="C204" s="144"/>
      <c r="D204" s="273"/>
      <c r="E204" s="136"/>
      <c r="F204" s="137" t="str">
        <f t="shared" si="41"/>
        <v/>
      </c>
      <c r="G204" s="229" t="str">
        <f t="shared" si="42"/>
        <v/>
      </c>
      <c r="H204" s="138"/>
      <c r="I204" s="274" t="str">
        <f t="shared" si="43"/>
        <v/>
      </c>
      <c r="J204" s="235" t="str">
        <f t="shared" si="36"/>
        <v/>
      </c>
      <c r="K204" s="292"/>
      <c r="L204" s="274"/>
      <c r="M204" s="235" t="str">
        <f t="shared" si="37"/>
        <v/>
      </c>
      <c r="N204" s="222"/>
      <c r="O204" s="276"/>
      <c r="P204" s="265" t="str">
        <f t="shared" si="38"/>
        <v/>
      </c>
      <c r="Q204" s="188"/>
      <c r="R204" s="288"/>
      <c r="S204" s="285" t="str">
        <f t="shared" si="39"/>
        <v/>
      </c>
      <c r="T204" s="202"/>
      <c r="V204" s="249"/>
      <c r="W204" s="296"/>
      <c r="X204" s="249"/>
    </row>
    <row r="205" spans="1:24" s="49" customFormat="1" ht="38.25" x14ac:dyDescent="0.2">
      <c r="A205" s="211">
        <v>2.12</v>
      </c>
      <c r="B205" s="212" t="s">
        <v>52</v>
      </c>
      <c r="C205" s="144"/>
      <c r="D205" s="273"/>
      <c r="E205" s="136"/>
      <c r="F205" s="137" t="str">
        <f t="shared" si="41"/>
        <v/>
      </c>
      <c r="G205" s="229" t="str">
        <f t="shared" si="42"/>
        <v/>
      </c>
      <c r="H205" s="138"/>
      <c r="I205" s="274" t="str">
        <f t="shared" si="43"/>
        <v/>
      </c>
      <c r="J205" s="235" t="str">
        <f t="shared" si="36"/>
        <v/>
      </c>
      <c r="K205" s="292"/>
      <c r="L205" s="274"/>
      <c r="M205" s="235" t="str">
        <f t="shared" si="37"/>
        <v/>
      </c>
      <c r="N205" s="222"/>
      <c r="O205" s="276"/>
      <c r="P205" s="265" t="str">
        <f t="shared" si="38"/>
        <v/>
      </c>
      <c r="Q205" s="188"/>
      <c r="R205" s="288"/>
      <c r="S205" s="285" t="str">
        <f t="shared" si="39"/>
        <v/>
      </c>
      <c r="T205" s="202"/>
      <c r="V205" s="249"/>
      <c r="W205" s="296"/>
      <c r="X205" s="249"/>
    </row>
    <row r="206" spans="1:24" s="49" customFormat="1" x14ac:dyDescent="0.2">
      <c r="A206" s="211"/>
      <c r="B206" s="212" t="s">
        <v>45</v>
      </c>
      <c r="C206" s="213" t="s">
        <v>103</v>
      </c>
      <c r="D206" s="214" t="s">
        <v>120</v>
      </c>
      <c r="E206" s="136">
        <v>0</v>
      </c>
      <c r="F206" s="137">
        <f t="shared" si="41"/>
        <v>0</v>
      </c>
      <c r="G206" s="229">
        <f t="shared" si="42"/>
        <v>0</v>
      </c>
      <c r="H206" s="160">
        <v>0</v>
      </c>
      <c r="I206" s="231">
        <f t="shared" si="43"/>
        <v>0</v>
      </c>
      <c r="J206" s="235">
        <f t="shared" si="36"/>
        <v>0</v>
      </c>
      <c r="K206" s="292"/>
      <c r="L206" s="274"/>
      <c r="M206" s="235">
        <f t="shared" si="37"/>
        <v>0</v>
      </c>
      <c r="N206" s="237"/>
      <c r="O206" s="277"/>
      <c r="P206" s="265">
        <f t="shared" si="38"/>
        <v>0</v>
      </c>
      <c r="Q206" s="188"/>
      <c r="R206" s="288"/>
      <c r="S206" s="285">
        <f t="shared" si="39"/>
        <v>0</v>
      </c>
      <c r="T206" s="203"/>
      <c r="V206" s="281"/>
      <c r="W206" s="296"/>
      <c r="X206" s="281"/>
    </row>
    <row r="207" spans="1:24" s="49" customFormat="1" x14ac:dyDescent="0.2">
      <c r="A207" s="211"/>
      <c r="B207" s="212" t="s">
        <v>46</v>
      </c>
      <c r="C207" s="213" t="s">
        <v>103</v>
      </c>
      <c r="D207" s="214" t="s">
        <v>120</v>
      </c>
      <c r="E207" s="136">
        <v>0</v>
      </c>
      <c r="F207" s="137">
        <f t="shared" si="41"/>
        <v>0</v>
      </c>
      <c r="G207" s="229">
        <f t="shared" si="42"/>
        <v>0</v>
      </c>
      <c r="H207" s="160">
        <v>0</v>
      </c>
      <c r="I207" s="231">
        <f t="shared" si="43"/>
        <v>0</v>
      </c>
      <c r="J207" s="235">
        <f t="shared" si="36"/>
        <v>0</v>
      </c>
      <c r="K207" s="292"/>
      <c r="L207" s="274"/>
      <c r="M207" s="235">
        <f t="shared" si="37"/>
        <v>0</v>
      </c>
      <c r="N207" s="237"/>
      <c r="O207" s="277"/>
      <c r="P207" s="265">
        <f t="shared" si="38"/>
        <v>0</v>
      </c>
      <c r="Q207" s="188"/>
      <c r="R207" s="288"/>
      <c r="S207" s="285">
        <f t="shared" si="39"/>
        <v>0</v>
      </c>
      <c r="T207" s="203"/>
      <c r="V207" s="281"/>
      <c r="W207" s="296"/>
      <c r="X207" s="281"/>
    </row>
    <row r="208" spans="1:24" s="49" customFormat="1" x14ac:dyDescent="0.2">
      <c r="A208" s="211"/>
      <c r="B208" s="212"/>
      <c r="C208" s="215"/>
      <c r="D208" s="214"/>
      <c r="E208" s="136"/>
      <c r="F208" s="137"/>
      <c r="G208" s="229"/>
      <c r="H208" s="160"/>
      <c r="I208" s="231"/>
      <c r="J208" s="235" t="str">
        <f t="shared" si="36"/>
        <v/>
      </c>
      <c r="K208" s="292"/>
      <c r="L208" s="274"/>
      <c r="M208" s="235" t="str">
        <f t="shared" si="37"/>
        <v/>
      </c>
      <c r="N208" s="237"/>
      <c r="O208" s="277"/>
      <c r="P208" s="265" t="str">
        <f t="shared" si="38"/>
        <v/>
      </c>
      <c r="Q208" s="188"/>
      <c r="R208" s="288"/>
      <c r="S208" s="285" t="str">
        <f t="shared" si="39"/>
        <v/>
      </c>
      <c r="T208" s="203"/>
      <c r="V208" s="281"/>
      <c r="W208" s="296"/>
      <c r="X208" s="281"/>
    </row>
    <row r="209" spans="1:24" s="49" customFormat="1" ht="15" customHeight="1" x14ac:dyDescent="0.2">
      <c r="A209" s="97"/>
      <c r="B209" s="96"/>
      <c r="C209" s="144"/>
      <c r="D209" s="273"/>
      <c r="E209" s="136"/>
      <c r="F209" s="137" t="str">
        <f>IF(D209&lt;&gt;"",SUMPRODUCT(E209:E209,$E$5:$E$5),"")</f>
        <v/>
      </c>
      <c r="G209" s="229" t="str">
        <f>IF(D209&lt;&gt;"",ROUND(+F209+(F209*$G$5),0),"")</f>
        <v/>
      </c>
      <c r="H209" s="138"/>
      <c r="I209" s="274" t="str">
        <f>IF(D209&lt;&gt;"",ROUND(H209/$I$3,2),"")</f>
        <v/>
      </c>
      <c r="J209" s="235" t="str">
        <f t="shared" si="36"/>
        <v/>
      </c>
      <c r="K209" s="292"/>
      <c r="L209" s="274"/>
      <c r="M209" s="235" t="str">
        <f t="shared" si="37"/>
        <v/>
      </c>
      <c r="N209" s="222"/>
      <c r="O209" s="276"/>
      <c r="P209" s="265" t="str">
        <f>IF($C209="","",ROUND($G209*N209,2))</f>
        <v/>
      </c>
      <c r="Q209" s="188"/>
      <c r="R209" s="288"/>
      <c r="S209" s="285" t="str">
        <f t="shared" si="39"/>
        <v/>
      </c>
      <c r="T209" s="202"/>
      <c r="V209" s="249"/>
      <c r="W209" s="249"/>
      <c r="X209" s="249"/>
    </row>
    <row r="210" spans="1:24" s="49" customFormat="1" ht="15" customHeight="1" x14ac:dyDescent="0.2">
      <c r="A210" s="97"/>
      <c r="B210" s="96"/>
      <c r="C210" s="144"/>
      <c r="D210" s="273"/>
      <c r="E210" s="136"/>
      <c r="F210" s="137"/>
      <c r="G210" s="229" t="str">
        <f>IF(D210&lt;&gt;"",ROUND(+F210+(F210*$G$5),0),"")</f>
        <v/>
      </c>
      <c r="H210" s="138"/>
      <c r="I210" s="274" t="str">
        <f>IF(D210&lt;&gt;"",ROUND(H210/$I$3,2),"")</f>
        <v/>
      </c>
      <c r="J210" s="235" t="str">
        <f>IF(I210&lt;&gt;"",ROUND($G210*I210,2),"")</f>
        <v/>
      </c>
      <c r="K210" s="292"/>
      <c r="L210" s="274"/>
      <c r="M210" s="235" t="str">
        <f t="shared" si="37"/>
        <v/>
      </c>
      <c r="N210" s="222"/>
      <c r="O210" s="276"/>
      <c r="P210" s="297" t="str">
        <f>IF($C210="","",ROUND($G210*N210,2))</f>
        <v/>
      </c>
      <c r="Q210" s="188"/>
      <c r="R210" s="288"/>
      <c r="S210" s="285"/>
      <c r="T210" s="202"/>
      <c r="V210" s="249"/>
      <c r="W210" s="249"/>
      <c r="X210" s="249"/>
    </row>
    <row r="211" spans="1:24" s="150" customFormat="1" ht="22.5" x14ac:dyDescent="0.2">
      <c r="A211" s="146"/>
      <c r="B211" s="139" t="s">
        <v>108</v>
      </c>
      <c r="C211" s="145"/>
      <c r="D211" s="140"/>
      <c r="E211" s="141"/>
      <c r="F211" s="142"/>
      <c r="G211" s="228"/>
      <c r="H211" s="143">
        <f>+SUMPRODUCT($G212:$G282,H212:H282)</f>
        <v>0</v>
      </c>
      <c r="I211" s="149">
        <f>SUMPRODUCT($G212:$G282,I212:I282)</f>
        <v>0</v>
      </c>
      <c r="J211" s="234" t="e">
        <f>SUM(J212:J282)</f>
        <v>#VALUE!</v>
      </c>
      <c r="K211" s="290">
        <f>+SUMPRODUCT($G212:$G282,K212:K282)</f>
        <v>0</v>
      </c>
      <c r="L211" s="149">
        <f>+SUMPRODUCT($G212:$G282,L212:L282)</f>
        <v>0</v>
      </c>
      <c r="M211" s="216">
        <f>SUM(M212:M282)</f>
        <v>0</v>
      </c>
      <c r="N211" s="194">
        <f>+SUMPRODUCT($G212:$G282,N212:N282)</f>
        <v>0</v>
      </c>
      <c r="O211" s="194">
        <f>+SUMPRODUCT($G212:$G282,O212:O282)</f>
        <v>0</v>
      </c>
      <c r="P211" s="219">
        <f>SUM(P212:P282)</f>
        <v>0</v>
      </c>
      <c r="Q211" s="216">
        <f>+SUMPRODUCT($G212:$G282,Q212:Q282)</f>
        <v>0</v>
      </c>
      <c r="R211" s="149">
        <f>+SUMPRODUCT($G212:$G282,R212:R282)</f>
        <v>0</v>
      </c>
      <c r="S211" s="284">
        <f>SUM(S212:S282)</f>
        <v>0</v>
      </c>
      <c r="T211" s="236"/>
      <c r="V211" s="248">
        <f>SUM(V212:V282)</f>
        <v>0</v>
      </c>
      <c r="W211" s="248">
        <f>SUM(W212:W282)</f>
        <v>0</v>
      </c>
      <c r="X211" s="248">
        <f>SUM(X212:X282)</f>
        <v>0</v>
      </c>
    </row>
    <row r="212" spans="1:24" s="49" customFormat="1" ht="15" customHeight="1" x14ac:dyDescent="0.2">
      <c r="A212" s="118"/>
      <c r="B212" s="96"/>
      <c r="C212" s="144"/>
      <c r="D212" s="98"/>
      <c r="E212" s="136"/>
      <c r="F212" s="137" t="str">
        <f>IF(D212&lt;&gt;"",SUMPRODUCT(E212:E212,$E$5:$E$5),"")</f>
        <v/>
      </c>
      <c r="G212" s="229" t="str">
        <f>IF(D212&lt;&gt;"",ROUND(+F212+(F212*$G$5),0),"")</f>
        <v/>
      </c>
      <c r="H212" s="119"/>
      <c r="I212" s="120" t="str">
        <f>IF(D212&lt;&gt;"",ROUND(H212/$I$3,2),"")</f>
        <v/>
      </c>
      <c r="J212" s="192" t="str">
        <f>IF(I212&lt;&gt;"",ROUND($G212*I212,2),"")</f>
        <v/>
      </c>
      <c r="K212" s="291"/>
      <c r="L212" s="120"/>
      <c r="M212" s="192"/>
      <c r="N212" s="195"/>
      <c r="O212" s="271"/>
      <c r="P212" s="264"/>
      <c r="Q212" s="187"/>
      <c r="R212" s="287"/>
      <c r="S212" s="272"/>
      <c r="T212" s="202"/>
      <c r="V212" s="249"/>
      <c r="W212" s="249"/>
      <c r="X212" s="249"/>
    </row>
    <row r="213" spans="1:24" s="49" customFormat="1" ht="15" customHeight="1" x14ac:dyDescent="0.2">
      <c r="A213" s="295" t="s">
        <v>53</v>
      </c>
      <c r="B213" s="294" t="s">
        <v>54</v>
      </c>
      <c r="C213" s="144"/>
      <c r="D213" s="98"/>
      <c r="E213" s="136"/>
      <c r="F213" s="137"/>
      <c r="G213" s="229"/>
      <c r="H213" s="119"/>
      <c r="I213" s="120"/>
      <c r="J213" s="192"/>
      <c r="K213" s="291"/>
      <c r="L213" s="120"/>
      <c r="M213" s="192"/>
      <c r="N213" s="195"/>
      <c r="O213" s="271"/>
      <c r="P213" s="264"/>
      <c r="Q213" s="187"/>
      <c r="R213" s="287"/>
      <c r="S213" s="272"/>
      <c r="T213" s="202"/>
      <c r="V213" s="249"/>
      <c r="W213" s="249"/>
      <c r="X213" s="249"/>
    </row>
    <row r="214" spans="1:24" s="49" customFormat="1" ht="51" x14ac:dyDescent="0.2">
      <c r="A214" s="211">
        <v>1.1000000000000001</v>
      </c>
      <c r="B214" s="212" t="s">
        <v>81</v>
      </c>
      <c r="C214" s="213" t="s">
        <v>103</v>
      </c>
      <c r="D214" s="214" t="s">
        <v>120</v>
      </c>
      <c r="E214" s="136">
        <v>0</v>
      </c>
      <c r="F214" s="137">
        <f t="shared" ref="F214:F231" si="44">IF(D214&lt;&gt;"",SUMPRODUCT(E214:E214,$E$5:$E$5),"")</f>
        <v>0</v>
      </c>
      <c r="G214" s="229">
        <f t="shared" ref="G214:G231" si="45">IF(D214&lt;&gt;"",ROUND(+F214+(F214*$G$5),0),"")</f>
        <v>0</v>
      </c>
      <c r="H214" s="160">
        <v>27300</v>
      </c>
      <c r="I214" s="231">
        <f>IF(D214&lt;&gt;"",ROUND(H214/$I$3,2),"")</f>
        <v>24818.18</v>
      </c>
      <c r="J214" s="235">
        <f>IF(I214&lt;&gt;"",ROUND($G214*I214,2),"")</f>
        <v>0</v>
      </c>
      <c r="K214" s="292"/>
      <c r="L214" s="274"/>
      <c r="M214" s="235">
        <f t="shared" ref="M214:M242" si="46">IF($C214="","",ROUND($G214*K214,2))</f>
        <v>0</v>
      </c>
      <c r="N214" s="222"/>
      <c r="O214" s="276"/>
      <c r="P214" s="265">
        <f>IF($C214="","",ROUND($G214*N214,2))</f>
        <v>0</v>
      </c>
      <c r="Q214" s="188"/>
      <c r="R214" s="288"/>
      <c r="S214" s="285">
        <f>IF($C214="","",ROUND($G214*Q214,2))</f>
        <v>0</v>
      </c>
      <c r="T214" s="203"/>
      <c r="V214" s="281"/>
      <c r="W214" s="250"/>
      <c r="X214" s="281"/>
    </row>
    <row r="215" spans="1:24" s="49" customFormat="1" x14ac:dyDescent="0.2">
      <c r="A215" s="211"/>
      <c r="B215" s="212"/>
      <c r="C215" s="213"/>
      <c r="D215" s="214"/>
      <c r="E215" s="136"/>
      <c r="F215" s="137" t="str">
        <f t="shared" si="44"/>
        <v/>
      </c>
      <c r="G215" s="229" t="str">
        <f t="shared" si="45"/>
        <v/>
      </c>
      <c r="H215" s="160"/>
      <c r="I215" s="231"/>
      <c r="J215" s="235" t="str">
        <f t="shared" ref="J215:J242" si="47">IF(I215&lt;&gt;"",ROUND($G215*I215,2),"")</f>
        <v/>
      </c>
      <c r="K215" s="292"/>
      <c r="L215" s="274"/>
      <c r="M215" s="235" t="str">
        <f t="shared" si="46"/>
        <v/>
      </c>
      <c r="N215" s="222"/>
      <c r="O215" s="276"/>
      <c r="P215" s="265" t="str">
        <f t="shared" ref="P215:P242" si="48">IF($C215="","",ROUND($G215*N215,2))</f>
        <v/>
      </c>
      <c r="Q215" s="188"/>
      <c r="R215" s="288"/>
      <c r="S215" s="285" t="str">
        <f t="shared" ref="S215:S242" si="49">IF($C215="","",ROUND($G215*Q215,2))</f>
        <v/>
      </c>
      <c r="T215" s="203"/>
      <c r="V215" s="281"/>
      <c r="W215" s="250"/>
      <c r="X215" s="281"/>
    </row>
    <row r="216" spans="1:24" s="49" customFormat="1" ht="38.25" x14ac:dyDescent="0.2">
      <c r="A216" s="211">
        <v>1.2</v>
      </c>
      <c r="B216" s="212" t="s">
        <v>69</v>
      </c>
      <c r="C216" s="213" t="s">
        <v>103</v>
      </c>
      <c r="D216" s="214" t="s">
        <v>120</v>
      </c>
      <c r="E216" s="136">
        <v>0</v>
      </c>
      <c r="F216" s="137">
        <f t="shared" si="44"/>
        <v>0</v>
      </c>
      <c r="G216" s="229">
        <f t="shared" si="45"/>
        <v>0</v>
      </c>
      <c r="H216" s="160">
        <v>15750</v>
      </c>
      <c r="I216" s="231">
        <f>IF(D216&lt;&gt;"",ROUND(H216/$I$3,2),"")</f>
        <v>14318.18</v>
      </c>
      <c r="J216" s="235">
        <f t="shared" si="47"/>
        <v>0</v>
      </c>
      <c r="K216" s="292"/>
      <c r="L216" s="274"/>
      <c r="M216" s="235">
        <f t="shared" si="46"/>
        <v>0</v>
      </c>
      <c r="N216" s="237"/>
      <c r="O216" s="277"/>
      <c r="P216" s="265">
        <f t="shared" si="48"/>
        <v>0</v>
      </c>
      <c r="Q216" s="188"/>
      <c r="R216" s="288"/>
      <c r="S216" s="285">
        <f t="shared" si="49"/>
        <v>0</v>
      </c>
      <c r="T216" s="203"/>
      <c r="V216" s="281"/>
      <c r="W216" s="296"/>
      <c r="X216" s="281"/>
    </row>
    <row r="217" spans="1:24" s="49" customFormat="1" x14ac:dyDescent="0.2">
      <c r="A217" s="211"/>
      <c r="B217" s="212"/>
      <c r="C217" s="213"/>
      <c r="D217" s="214"/>
      <c r="E217" s="136"/>
      <c r="F217" s="137" t="str">
        <f t="shared" si="44"/>
        <v/>
      </c>
      <c r="G217" s="229" t="str">
        <f t="shared" si="45"/>
        <v/>
      </c>
      <c r="H217" s="160"/>
      <c r="I217" s="231"/>
      <c r="J217" s="235" t="str">
        <f t="shared" si="47"/>
        <v/>
      </c>
      <c r="K217" s="292"/>
      <c r="L217" s="274"/>
      <c r="M217" s="235" t="str">
        <f t="shared" si="46"/>
        <v/>
      </c>
      <c r="N217" s="222"/>
      <c r="O217" s="276"/>
      <c r="P217" s="265" t="str">
        <f t="shared" si="48"/>
        <v/>
      </c>
      <c r="Q217" s="188"/>
      <c r="R217" s="288"/>
      <c r="S217" s="285" t="str">
        <f t="shared" si="49"/>
        <v/>
      </c>
      <c r="T217" s="203"/>
      <c r="V217" s="270"/>
      <c r="W217" s="250"/>
      <c r="X217" s="270"/>
    </row>
    <row r="218" spans="1:24" s="49" customFormat="1" ht="25.5" x14ac:dyDescent="0.2">
      <c r="A218" s="211">
        <v>1.3</v>
      </c>
      <c r="B218" s="212" t="s">
        <v>70</v>
      </c>
      <c r="C218" s="213" t="s">
        <v>103</v>
      </c>
      <c r="D218" s="214" t="s">
        <v>120</v>
      </c>
      <c r="E218" s="136">
        <v>0</v>
      </c>
      <c r="F218" s="137">
        <f t="shared" si="44"/>
        <v>0</v>
      </c>
      <c r="G218" s="229">
        <f t="shared" si="45"/>
        <v>0</v>
      </c>
      <c r="H218" s="160">
        <v>4725</v>
      </c>
      <c r="I218" s="231">
        <f>IF(D218&lt;&gt;"",ROUND(H218/$I$3,2),"")</f>
        <v>4295.45</v>
      </c>
      <c r="J218" s="235">
        <f t="shared" si="47"/>
        <v>0</v>
      </c>
      <c r="K218" s="292"/>
      <c r="L218" s="274"/>
      <c r="M218" s="235">
        <f t="shared" si="46"/>
        <v>0</v>
      </c>
      <c r="N218" s="237"/>
      <c r="O218" s="277"/>
      <c r="P218" s="265">
        <f t="shared" si="48"/>
        <v>0</v>
      </c>
      <c r="Q218" s="188"/>
      <c r="R218" s="288"/>
      <c r="S218" s="285">
        <f t="shared" si="49"/>
        <v>0</v>
      </c>
      <c r="T218" s="203"/>
      <c r="V218" s="270"/>
      <c r="W218" s="251"/>
      <c r="X218" s="270"/>
    </row>
    <row r="219" spans="1:24" s="49" customFormat="1" x14ac:dyDescent="0.2">
      <c r="A219" s="211"/>
      <c r="B219" s="212"/>
      <c r="C219" s="213"/>
      <c r="D219" s="214"/>
      <c r="E219" s="136"/>
      <c r="F219" s="137" t="str">
        <f t="shared" si="44"/>
        <v/>
      </c>
      <c r="G219" s="229" t="str">
        <f t="shared" si="45"/>
        <v/>
      </c>
      <c r="H219" s="160"/>
      <c r="I219" s="231"/>
      <c r="J219" s="235" t="str">
        <f t="shared" si="47"/>
        <v/>
      </c>
      <c r="K219" s="292"/>
      <c r="L219" s="274"/>
      <c r="M219" s="235" t="str">
        <f t="shared" si="46"/>
        <v/>
      </c>
      <c r="N219" s="222"/>
      <c r="O219" s="276"/>
      <c r="P219" s="265" t="str">
        <f t="shared" si="48"/>
        <v/>
      </c>
      <c r="Q219" s="188"/>
      <c r="R219" s="288"/>
      <c r="S219" s="285" t="str">
        <f t="shared" si="49"/>
        <v/>
      </c>
      <c r="T219" s="203"/>
      <c r="V219" s="281"/>
      <c r="W219" s="250"/>
      <c r="X219" s="281"/>
    </row>
    <row r="220" spans="1:24" s="49" customFormat="1" ht="38.25" x14ac:dyDescent="0.2">
      <c r="A220" s="211">
        <v>1.4</v>
      </c>
      <c r="B220" s="212" t="s">
        <v>109</v>
      </c>
      <c r="C220" s="213" t="s">
        <v>103</v>
      </c>
      <c r="D220" s="214" t="s">
        <v>120</v>
      </c>
      <c r="E220" s="136">
        <v>0</v>
      </c>
      <c r="F220" s="137">
        <f t="shared" si="44"/>
        <v>0</v>
      </c>
      <c r="G220" s="229">
        <f t="shared" si="45"/>
        <v>0</v>
      </c>
      <c r="H220" s="160">
        <v>3885</v>
      </c>
      <c r="I220" s="231">
        <f>IF(D220&lt;&gt;"",ROUND(H220/$I$3,2),"")</f>
        <v>3531.82</v>
      </c>
      <c r="J220" s="235">
        <f t="shared" si="47"/>
        <v>0</v>
      </c>
      <c r="K220" s="292"/>
      <c r="L220" s="274"/>
      <c r="M220" s="235">
        <f t="shared" si="46"/>
        <v>0</v>
      </c>
      <c r="N220" s="237"/>
      <c r="O220" s="277"/>
      <c r="P220" s="265">
        <f t="shared" si="48"/>
        <v>0</v>
      </c>
      <c r="Q220" s="188"/>
      <c r="R220" s="288"/>
      <c r="S220" s="285">
        <f t="shared" si="49"/>
        <v>0</v>
      </c>
      <c r="T220" s="203"/>
      <c r="V220" s="281"/>
      <c r="W220" s="296"/>
      <c r="X220" s="281"/>
    </row>
    <row r="221" spans="1:24" s="49" customFormat="1" x14ac:dyDescent="0.2">
      <c r="A221" s="211"/>
      <c r="B221" s="212"/>
      <c r="C221" s="213"/>
      <c r="D221" s="214"/>
      <c r="E221" s="136"/>
      <c r="F221" s="137" t="str">
        <f t="shared" si="44"/>
        <v/>
      </c>
      <c r="G221" s="229" t="str">
        <f t="shared" si="45"/>
        <v/>
      </c>
      <c r="H221" s="160"/>
      <c r="I221" s="231"/>
      <c r="J221" s="235" t="str">
        <f t="shared" si="47"/>
        <v/>
      </c>
      <c r="K221" s="292"/>
      <c r="L221" s="274"/>
      <c r="M221" s="235" t="str">
        <f t="shared" si="46"/>
        <v/>
      </c>
      <c r="N221" s="222"/>
      <c r="O221" s="276"/>
      <c r="P221" s="265" t="str">
        <f t="shared" si="48"/>
        <v/>
      </c>
      <c r="Q221" s="188"/>
      <c r="R221" s="288"/>
      <c r="S221" s="285" t="str">
        <f t="shared" si="49"/>
        <v/>
      </c>
      <c r="T221" s="203"/>
      <c r="V221" s="270"/>
      <c r="W221" s="250"/>
      <c r="X221" s="270"/>
    </row>
    <row r="222" spans="1:24" s="49" customFormat="1" ht="38.25" x14ac:dyDescent="0.2">
      <c r="A222" s="211">
        <v>1.5</v>
      </c>
      <c r="B222" s="212" t="s">
        <v>110</v>
      </c>
      <c r="C222" s="213" t="s">
        <v>103</v>
      </c>
      <c r="D222" s="214" t="s">
        <v>120</v>
      </c>
      <c r="E222" s="136">
        <v>0</v>
      </c>
      <c r="F222" s="137">
        <f t="shared" si="44"/>
        <v>0</v>
      </c>
      <c r="G222" s="229">
        <f t="shared" si="45"/>
        <v>0</v>
      </c>
      <c r="H222" s="160">
        <v>575977.5</v>
      </c>
      <c r="I222" s="231">
        <f>IF(D222&lt;&gt;"",ROUND(H222/$I$3,2),"")</f>
        <v>523615.91</v>
      </c>
      <c r="J222" s="235">
        <f t="shared" si="47"/>
        <v>0</v>
      </c>
      <c r="K222" s="292"/>
      <c r="L222" s="274"/>
      <c r="M222" s="235">
        <f t="shared" si="46"/>
        <v>0</v>
      </c>
      <c r="N222" s="237"/>
      <c r="O222" s="277"/>
      <c r="P222" s="265">
        <f t="shared" si="48"/>
        <v>0</v>
      </c>
      <c r="Q222" s="188"/>
      <c r="R222" s="288"/>
      <c r="S222" s="285">
        <f t="shared" si="49"/>
        <v>0</v>
      </c>
      <c r="T222" s="203"/>
      <c r="V222" s="270"/>
      <c r="W222" s="251"/>
      <c r="X222" s="270"/>
    </row>
    <row r="223" spans="1:24" s="49" customFormat="1" x14ac:dyDescent="0.2">
      <c r="A223" s="211"/>
      <c r="B223" s="212"/>
      <c r="C223" s="213"/>
      <c r="D223" s="214"/>
      <c r="E223" s="136"/>
      <c r="F223" s="137" t="str">
        <f t="shared" si="44"/>
        <v/>
      </c>
      <c r="G223" s="229" t="str">
        <f t="shared" si="45"/>
        <v/>
      </c>
      <c r="H223" s="160"/>
      <c r="I223" s="231"/>
      <c r="J223" s="235" t="str">
        <f t="shared" si="47"/>
        <v/>
      </c>
      <c r="K223" s="292"/>
      <c r="L223" s="274"/>
      <c r="M223" s="235" t="str">
        <f t="shared" si="46"/>
        <v/>
      </c>
      <c r="N223" s="222"/>
      <c r="O223" s="276"/>
      <c r="P223" s="265" t="str">
        <f t="shared" si="48"/>
        <v/>
      </c>
      <c r="Q223" s="188"/>
      <c r="R223" s="288"/>
      <c r="S223" s="285" t="str">
        <f t="shared" si="49"/>
        <v/>
      </c>
      <c r="T223" s="203"/>
      <c r="V223" s="281"/>
      <c r="W223" s="250"/>
      <c r="X223" s="281"/>
    </row>
    <row r="224" spans="1:24" s="49" customFormat="1" ht="38.25" x14ac:dyDescent="0.2">
      <c r="A224" s="211">
        <v>1.6</v>
      </c>
      <c r="B224" s="212" t="s">
        <v>111</v>
      </c>
      <c r="C224" s="213" t="s">
        <v>103</v>
      </c>
      <c r="D224" s="214" t="s">
        <v>120</v>
      </c>
      <c r="E224" s="136">
        <v>0</v>
      </c>
      <c r="F224" s="137">
        <f t="shared" si="44"/>
        <v>0</v>
      </c>
      <c r="G224" s="229">
        <f t="shared" si="45"/>
        <v>0</v>
      </c>
      <c r="H224" s="160">
        <v>37485</v>
      </c>
      <c r="I224" s="231">
        <f>IF(D224&lt;&gt;"",ROUND(H224/$I$3,2),"")</f>
        <v>34077.269999999997</v>
      </c>
      <c r="J224" s="235">
        <f t="shared" si="47"/>
        <v>0</v>
      </c>
      <c r="K224" s="292"/>
      <c r="L224" s="274"/>
      <c r="M224" s="235">
        <f t="shared" si="46"/>
        <v>0</v>
      </c>
      <c r="N224" s="237"/>
      <c r="O224" s="277"/>
      <c r="P224" s="265">
        <f t="shared" si="48"/>
        <v>0</v>
      </c>
      <c r="Q224" s="188"/>
      <c r="R224" s="288"/>
      <c r="S224" s="285">
        <f t="shared" si="49"/>
        <v>0</v>
      </c>
      <c r="T224" s="203"/>
      <c r="V224" s="281"/>
      <c r="W224" s="296"/>
      <c r="X224" s="281"/>
    </row>
    <row r="225" spans="1:24" s="49" customFormat="1" x14ac:dyDescent="0.2">
      <c r="A225" s="211"/>
      <c r="B225" s="212"/>
      <c r="C225" s="213"/>
      <c r="D225" s="214"/>
      <c r="E225" s="136"/>
      <c r="F225" s="137" t="str">
        <f t="shared" si="44"/>
        <v/>
      </c>
      <c r="G225" s="229" t="str">
        <f t="shared" si="45"/>
        <v/>
      </c>
      <c r="H225" s="160"/>
      <c r="I225" s="231" t="str">
        <f>IF(D225&lt;&gt;"",ROUND(H225/$I$3,2),"")</f>
        <v/>
      </c>
      <c r="J225" s="235" t="str">
        <f t="shared" si="47"/>
        <v/>
      </c>
      <c r="K225" s="292"/>
      <c r="L225" s="274"/>
      <c r="M225" s="235" t="str">
        <f t="shared" si="46"/>
        <v/>
      </c>
      <c r="N225" s="237"/>
      <c r="O225" s="277"/>
      <c r="P225" s="265" t="str">
        <f t="shared" si="48"/>
        <v/>
      </c>
      <c r="Q225" s="188"/>
      <c r="R225" s="288"/>
      <c r="S225" s="285" t="str">
        <f t="shared" si="49"/>
        <v/>
      </c>
      <c r="T225" s="203"/>
      <c r="V225" s="270"/>
      <c r="W225" s="296"/>
      <c r="X225" s="270"/>
    </row>
    <row r="226" spans="1:24" s="49" customFormat="1" x14ac:dyDescent="0.2">
      <c r="A226" s="211">
        <v>1.7</v>
      </c>
      <c r="B226" s="212" t="s">
        <v>41</v>
      </c>
      <c r="C226" s="213"/>
      <c r="D226" s="214"/>
      <c r="E226" s="136"/>
      <c r="F226" s="137" t="str">
        <f t="shared" si="44"/>
        <v/>
      </c>
      <c r="G226" s="229" t="str">
        <f t="shared" si="45"/>
        <v/>
      </c>
      <c r="H226" s="160"/>
      <c r="I226" s="231"/>
      <c r="J226" s="235" t="str">
        <f t="shared" si="47"/>
        <v/>
      </c>
      <c r="K226" s="292"/>
      <c r="L226" s="274"/>
      <c r="M226" s="235" t="str">
        <f t="shared" si="46"/>
        <v/>
      </c>
      <c r="N226" s="222"/>
      <c r="O226" s="276"/>
      <c r="P226" s="265" t="str">
        <f t="shared" si="48"/>
        <v/>
      </c>
      <c r="Q226" s="188"/>
      <c r="R226" s="288"/>
      <c r="S226" s="285" t="str">
        <f t="shared" si="49"/>
        <v/>
      </c>
      <c r="T226" s="203"/>
      <c r="V226" s="270"/>
      <c r="W226" s="250"/>
      <c r="X226" s="270"/>
    </row>
    <row r="227" spans="1:24" s="49" customFormat="1" ht="25.5" x14ac:dyDescent="0.2">
      <c r="A227" s="211"/>
      <c r="B227" s="212" t="s">
        <v>74</v>
      </c>
      <c r="C227" s="213" t="s">
        <v>103</v>
      </c>
      <c r="D227" s="214" t="s">
        <v>120</v>
      </c>
      <c r="E227" s="136">
        <v>0</v>
      </c>
      <c r="F227" s="137">
        <f t="shared" si="44"/>
        <v>0</v>
      </c>
      <c r="G227" s="229">
        <f t="shared" si="45"/>
        <v>0</v>
      </c>
      <c r="H227" s="300" t="s">
        <v>117</v>
      </c>
      <c r="I227" s="299" t="str">
        <f>+H227</f>
        <v>Included</v>
      </c>
      <c r="J227" s="235" t="e">
        <f t="shared" si="47"/>
        <v>#VALUE!</v>
      </c>
      <c r="K227" s="292"/>
      <c r="L227" s="274"/>
      <c r="M227" s="235">
        <f t="shared" si="46"/>
        <v>0</v>
      </c>
      <c r="N227" s="237"/>
      <c r="O227" s="277"/>
      <c r="P227" s="265">
        <f t="shared" si="48"/>
        <v>0</v>
      </c>
      <c r="Q227" s="188"/>
      <c r="R227" s="288"/>
      <c r="S227" s="285">
        <f t="shared" si="49"/>
        <v>0</v>
      </c>
      <c r="T227" s="203"/>
      <c r="V227" s="270"/>
      <c r="W227" s="251"/>
      <c r="X227" s="270"/>
    </row>
    <row r="228" spans="1:24" s="49" customFormat="1" ht="25.5" x14ac:dyDescent="0.2">
      <c r="A228" s="211"/>
      <c r="B228" s="212" t="s">
        <v>43</v>
      </c>
      <c r="C228" s="213" t="s">
        <v>112</v>
      </c>
      <c r="D228" s="214" t="s">
        <v>120</v>
      </c>
      <c r="E228" s="136">
        <v>0</v>
      </c>
      <c r="F228" s="137">
        <f t="shared" si="44"/>
        <v>0</v>
      </c>
      <c r="G228" s="229">
        <f t="shared" si="45"/>
        <v>0</v>
      </c>
      <c r="H228" s="160">
        <v>2100</v>
      </c>
      <c r="I228" s="231">
        <f>IF(D228&lt;&gt;"",ROUND(H228/$I$3,2),"")</f>
        <v>1909.09</v>
      </c>
      <c r="J228" s="235">
        <f t="shared" si="47"/>
        <v>0</v>
      </c>
      <c r="K228" s="292"/>
      <c r="L228" s="274"/>
      <c r="M228" s="235">
        <f t="shared" si="46"/>
        <v>0</v>
      </c>
      <c r="N228" s="237"/>
      <c r="O228" s="277"/>
      <c r="P228" s="265">
        <f t="shared" si="48"/>
        <v>0</v>
      </c>
      <c r="Q228" s="188"/>
      <c r="R228" s="288"/>
      <c r="S228" s="285">
        <f t="shared" si="49"/>
        <v>0</v>
      </c>
      <c r="T228" s="203"/>
      <c r="V228" s="270"/>
      <c r="W228" s="251"/>
      <c r="X228" s="270"/>
    </row>
    <row r="229" spans="1:24" s="49" customFormat="1" ht="25.5" x14ac:dyDescent="0.2">
      <c r="A229" s="211"/>
      <c r="B229" s="212" t="s">
        <v>90</v>
      </c>
      <c r="C229" s="213" t="s">
        <v>112</v>
      </c>
      <c r="D229" s="214" t="s">
        <v>120</v>
      </c>
      <c r="E229" s="136">
        <v>0</v>
      </c>
      <c r="F229" s="137">
        <f t="shared" si="44"/>
        <v>0</v>
      </c>
      <c r="G229" s="229">
        <f t="shared" si="45"/>
        <v>0</v>
      </c>
      <c r="H229" s="300" t="s">
        <v>117</v>
      </c>
      <c r="I229" s="299" t="str">
        <f>+H229</f>
        <v>Included</v>
      </c>
      <c r="J229" s="235" t="e">
        <f t="shared" si="47"/>
        <v>#VALUE!</v>
      </c>
      <c r="K229" s="292"/>
      <c r="L229" s="274"/>
      <c r="M229" s="235">
        <f t="shared" si="46"/>
        <v>0</v>
      </c>
      <c r="N229" s="237"/>
      <c r="O229" s="277"/>
      <c r="P229" s="265">
        <f t="shared" si="48"/>
        <v>0</v>
      </c>
      <c r="Q229" s="188"/>
      <c r="R229" s="288"/>
      <c r="S229" s="285">
        <f t="shared" si="49"/>
        <v>0</v>
      </c>
      <c r="T229" s="203"/>
      <c r="V229" s="270"/>
      <c r="W229" s="251"/>
      <c r="X229" s="270"/>
    </row>
    <row r="230" spans="1:24" s="49" customFormat="1" ht="25.5" x14ac:dyDescent="0.2">
      <c r="A230" s="211"/>
      <c r="B230" s="212" t="s">
        <v>44</v>
      </c>
      <c r="C230" s="213" t="s">
        <v>112</v>
      </c>
      <c r="D230" s="214" t="s">
        <v>120</v>
      </c>
      <c r="E230" s="136">
        <v>0</v>
      </c>
      <c r="F230" s="137">
        <f t="shared" si="44"/>
        <v>0</v>
      </c>
      <c r="G230" s="229">
        <f t="shared" si="45"/>
        <v>0</v>
      </c>
      <c r="H230" s="160">
        <v>1050</v>
      </c>
      <c r="I230" s="231">
        <f>IF(D230&lt;&gt;"",ROUND(H230/$I$3,2),"")</f>
        <v>954.55</v>
      </c>
      <c r="J230" s="235">
        <f t="shared" si="47"/>
        <v>0</v>
      </c>
      <c r="K230" s="292"/>
      <c r="L230" s="274"/>
      <c r="M230" s="235">
        <f t="shared" si="46"/>
        <v>0</v>
      </c>
      <c r="N230" s="237"/>
      <c r="O230" s="277"/>
      <c r="P230" s="265">
        <f t="shared" si="48"/>
        <v>0</v>
      </c>
      <c r="Q230" s="188"/>
      <c r="R230" s="288"/>
      <c r="S230" s="285">
        <f t="shared" si="49"/>
        <v>0</v>
      </c>
      <c r="T230" s="203"/>
      <c r="V230" s="270"/>
      <c r="W230" s="251"/>
      <c r="X230" s="270"/>
    </row>
    <row r="231" spans="1:24" s="49" customFormat="1" x14ac:dyDescent="0.2">
      <c r="A231" s="211"/>
      <c r="B231" s="212"/>
      <c r="C231" s="213"/>
      <c r="D231" s="214"/>
      <c r="E231" s="136"/>
      <c r="F231" s="137" t="str">
        <f t="shared" si="44"/>
        <v/>
      </c>
      <c r="G231" s="229" t="str">
        <f t="shared" si="45"/>
        <v/>
      </c>
      <c r="H231" s="160"/>
      <c r="I231" s="231" t="str">
        <f>IF(D231&lt;&gt;"",ROUND(H231/$I$3,2),"")</f>
        <v/>
      </c>
      <c r="J231" s="235" t="str">
        <f t="shared" si="47"/>
        <v/>
      </c>
      <c r="K231" s="292"/>
      <c r="L231" s="274"/>
      <c r="M231" s="235" t="str">
        <f t="shared" si="46"/>
        <v/>
      </c>
      <c r="N231" s="237"/>
      <c r="O231" s="277"/>
      <c r="P231" s="265" t="str">
        <f t="shared" si="48"/>
        <v/>
      </c>
      <c r="Q231" s="188"/>
      <c r="R231" s="288"/>
      <c r="S231" s="285" t="str">
        <f t="shared" si="49"/>
        <v/>
      </c>
      <c r="T231" s="203"/>
      <c r="V231" s="270"/>
      <c r="W231" s="369"/>
      <c r="X231" s="270"/>
    </row>
    <row r="232" spans="1:24" s="49" customFormat="1" ht="38.25" x14ac:dyDescent="0.2">
      <c r="A232" s="211">
        <v>1.8</v>
      </c>
      <c r="B232" s="212" t="s">
        <v>52</v>
      </c>
      <c r="C232" s="213"/>
      <c r="D232" s="214"/>
      <c r="E232" s="136"/>
      <c r="F232" s="137"/>
      <c r="G232" s="229"/>
      <c r="H232" s="160"/>
      <c r="I232" s="231"/>
      <c r="J232" s="235" t="str">
        <f t="shared" si="47"/>
        <v/>
      </c>
      <c r="K232" s="292"/>
      <c r="L232" s="274"/>
      <c r="M232" s="235" t="str">
        <f t="shared" si="46"/>
        <v/>
      </c>
      <c r="N232" s="222"/>
      <c r="O232" s="276"/>
      <c r="P232" s="265" t="str">
        <f t="shared" si="48"/>
        <v/>
      </c>
      <c r="Q232" s="188"/>
      <c r="R232" s="288"/>
      <c r="S232" s="285" t="str">
        <f t="shared" si="49"/>
        <v/>
      </c>
      <c r="T232" s="203"/>
      <c r="V232" s="270"/>
      <c r="W232" s="369"/>
      <c r="X232" s="270"/>
    </row>
    <row r="233" spans="1:24" s="49" customFormat="1" x14ac:dyDescent="0.2">
      <c r="A233" s="211"/>
      <c r="B233" s="212" t="s">
        <v>45</v>
      </c>
      <c r="C233" s="213" t="s">
        <v>112</v>
      </c>
      <c r="D233" s="214" t="s">
        <v>120</v>
      </c>
      <c r="E233" s="136">
        <v>0</v>
      </c>
      <c r="F233" s="137">
        <f>IF(D233&lt;&gt;"",SUMPRODUCT(E233:E233,$E$5:$E$5),"")</f>
        <v>0</v>
      </c>
      <c r="G233" s="229">
        <f>IF(D233&lt;&gt;"",ROUND(+F233+(F233*$G$5),0),"")</f>
        <v>0</v>
      </c>
      <c r="H233" s="160">
        <v>0</v>
      </c>
      <c r="I233" s="231">
        <f>IF(D233&lt;&gt;"",ROUND(H233/$I$3,2),"")</f>
        <v>0</v>
      </c>
      <c r="J233" s="235">
        <f t="shared" si="47"/>
        <v>0</v>
      </c>
      <c r="K233" s="292"/>
      <c r="L233" s="274"/>
      <c r="M233" s="235">
        <f t="shared" si="46"/>
        <v>0</v>
      </c>
      <c r="N233" s="237"/>
      <c r="O233" s="277"/>
      <c r="P233" s="265">
        <f t="shared" si="48"/>
        <v>0</v>
      </c>
      <c r="Q233" s="188"/>
      <c r="R233" s="288"/>
      <c r="S233" s="285">
        <f t="shared" si="49"/>
        <v>0</v>
      </c>
      <c r="T233" s="203"/>
      <c r="V233" s="270"/>
      <c r="W233" s="369"/>
      <c r="X233" s="270"/>
    </row>
    <row r="234" spans="1:24" s="49" customFormat="1" x14ac:dyDescent="0.2">
      <c r="A234" s="211"/>
      <c r="B234" s="212" t="s">
        <v>46</v>
      </c>
      <c r="C234" s="213" t="s">
        <v>112</v>
      </c>
      <c r="D234" s="214" t="s">
        <v>120</v>
      </c>
      <c r="E234" s="136">
        <v>0</v>
      </c>
      <c r="F234" s="137">
        <f>IF(D234&lt;&gt;"",SUMPRODUCT(E234:E234,$E$5:$E$5),"")</f>
        <v>0</v>
      </c>
      <c r="G234" s="229">
        <f>IF(D234&lt;&gt;"",ROUND(+F234+(F234*$G$5),0),"")</f>
        <v>0</v>
      </c>
      <c r="H234" s="160">
        <v>0</v>
      </c>
      <c r="I234" s="231">
        <f>IF(D234&lt;&gt;"",ROUND(H234/$I$3,2),"")</f>
        <v>0</v>
      </c>
      <c r="J234" s="235">
        <f t="shared" si="47"/>
        <v>0</v>
      </c>
      <c r="K234" s="292"/>
      <c r="L234" s="274"/>
      <c r="M234" s="235">
        <f t="shared" si="46"/>
        <v>0</v>
      </c>
      <c r="N234" s="237"/>
      <c r="O234" s="277"/>
      <c r="P234" s="265">
        <f t="shared" si="48"/>
        <v>0</v>
      </c>
      <c r="Q234" s="188"/>
      <c r="R234" s="288"/>
      <c r="S234" s="285">
        <f t="shared" si="49"/>
        <v>0</v>
      </c>
      <c r="T234" s="203"/>
      <c r="V234" s="270"/>
      <c r="W234" s="369"/>
      <c r="X234" s="270"/>
    </row>
    <row r="235" spans="1:24" s="49" customFormat="1" x14ac:dyDescent="0.2">
      <c r="A235" s="211"/>
      <c r="B235" s="212"/>
      <c r="C235" s="213"/>
      <c r="D235" s="214"/>
      <c r="E235" s="136"/>
      <c r="F235" s="137" t="str">
        <f>IF(D235&lt;&gt;"",SUMPRODUCT(E235:E235,$E$5:$E$5),"")</f>
        <v/>
      </c>
      <c r="G235" s="229" t="str">
        <f>IF(D235&lt;&gt;"",ROUND(+F235+(F235*$G$5),0),"")</f>
        <v/>
      </c>
      <c r="H235" s="160"/>
      <c r="I235" s="231" t="str">
        <f>IF(D235&lt;&gt;"",ROUND(H235/$I$3,2),"")</f>
        <v/>
      </c>
      <c r="J235" s="235" t="str">
        <f t="shared" si="47"/>
        <v/>
      </c>
      <c r="K235" s="292"/>
      <c r="L235" s="274"/>
      <c r="M235" s="235" t="str">
        <f t="shared" si="46"/>
        <v/>
      </c>
      <c r="N235" s="237"/>
      <c r="O235" s="277"/>
      <c r="P235" s="265" t="str">
        <f t="shared" si="48"/>
        <v/>
      </c>
      <c r="Q235" s="188"/>
      <c r="R235" s="288"/>
      <c r="S235" s="285" t="str">
        <f t="shared" si="49"/>
        <v/>
      </c>
      <c r="T235" s="203"/>
      <c r="V235" s="270"/>
      <c r="W235" s="369"/>
      <c r="X235" s="270"/>
    </row>
    <row r="236" spans="1:24" s="49" customFormat="1" x14ac:dyDescent="0.2">
      <c r="A236" s="211"/>
      <c r="B236" s="212"/>
      <c r="C236" s="213"/>
      <c r="D236" s="214"/>
      <c r="E236" s="136"/>
      <c r="F236" s="137"/>
      <c r="G236" s="229"/>
      <c r="H236" s="160"/>
      <c r="I236" s="231"/>
      <c r="J236" s="235" t="str">
        <f t="shared" si="47"/>
        <v/>
      </c>
      <c r="K236" s="292"/>
      <c r="L236" s="274"/>
      <c r="M236" s="235" t="str">
        <f t="shared" si="46"/>
        <v/>
      </c>
      <c r="N236" s="237"/>
      <c r="O236" s="277"/>
      <c r="P236" s="265" t="str">
        <f t="shared" si="48"/>
        <v/>
      </c>
      <c r="Q236" s="188"/>
      <c r="R236" s="288"/>
      <c r="S236" s="285" t="str">
        <f t="shared" si="49"/>
        <v/>
      </c>
      <c r="T236" s="203"/>
      <c r="V236" s="270"/>
      <c r="W236" s="251"/>
      <c r="X236" s="270"/>
    </row>
    <row r="237" spans="1:24" s="49" customFormat="1" x14ac:dyDescent="0.2">
      <c r="A237" s="295" t="s">
        <v>56</v>
      </c>
      <c r="B237" s="294" t="s">
        <v>57</v>
      </c>
      <c r="C237" s="213"/>
      <c r="D237" s="214"/>
      <c r="E237" s="136"/>
      <c r="F237" s="137"/>
      <c r="G237" s="229"/>
      <c r="H237" s="160"/>
      <c r="I237" s="231"/>
      <c r="J237" s="235" t="str">
        <f t="shared" si="47"/>
        <v/>
      </c>
      <c r="K237" s="292"/>
      <c r="L237" s="274"/>
      <c r="M237" s="235" t="str">
        <f t="shared" si="46"/>
        <v/>
      </c>
      <c r="N237" s="237"/>
      <c r="O237" s="277"/>
      <c r="P237" s="265" t="str">
        <f t="shared" si="48"/>
        <v/>
      </c>
      <c r="Q237" s="188"/>
      <c r="R237" s="288"/>
      <c r="S237" s="285" t="str">
        <f t="shared" si="49"/>
        <v/>
      </c>
      <c r="T237" s="203"/>
      <c r="V237" s="270"/>
      <c r="W237" s="251"/>
      <c r="X237" s="270"/>
    </row>
    <row r="238" spans="1:24" s="49" customFormat="1" x14ac:dyDescent="0.2">
      <c r="A238" s="211"/>
      <c r="B238" s="212"/>
      <c r="C238" s="213"/>
      <c r="D238" s="214"/>
      <c r="E238" s="136"/>
      <c r="F238" s="137"/>
      <c r="G238" s="229"/>
      <c r="H238" s="160"/>
      <c r="I238" s="231"/>
      <c r="J238" s="235" t="str">
        <f t="shared" si="47"/>
        <v/>
      </c>
      <c r="K238" s="292"/>
      <c r="L238" s="274"/>
      <c r="M238" s="235" t="str">
        <f t="shared" si="46"/>
        <v/>
      </c>
      <c r="N238" s="237"/>
      <c r="O238" s="277"/>
      <c r="P238" s="265" t="str">
        <f t="shared" si="48"/>
        <v/>
      </c>
      <c r="Q238" s="188"/>
      <c r="R238" s="288"/>
      <c r="S238" s="285" t="str">
        <f t="shared" si="49"/>
        <v/>
      </c>
      <c r="T238" s="203"/>
      <c r="V238" s="270"/>
      <c r="W238" s="251"/>
      <c r="X238" s="270"/>
    </row>
    <row r="239" spans="1:24" s="49" customFormat="1" ht="38.25" x14ac:dyDescent="0.2">
      <c r="A239" s="211">
        <v>2.1</v>
      </c>
      <c r="B239" s="212" t="s">
        <v>113</v>
      </c>
      <c r="C239" s="213" t="s">
        <v>112</v>
      </c>
      <c r="D239" s="214" t="s">
        <v>120</v>
      </c>
      <c r="E239" s="136">
        <v>0</v>
      </c>
      <c r="F239" s="137">
        <f>IF(D239&lt;&gt;"",SUMPRODUCT(E239:E239,$E$5:$E$5),"")</f>
        <v>0</v>
      </c>
      <c r="G239" s="229">
        <f>IF(D239&lt;&gt;"",ROUND(+F239+(F239*$G$5),0),"")</f>
        <v>0</v>
      </c>
      <c r="H239" s="160">
        <v>20580</v>
      </c>
      <c r="I239" s="231">
        <f>IF(D239&lt;&gt;"",ROUND(H239/$I$3,2),"")</f>
        <v>18709.09</v>
      </c>
      <c r="J239" s="235">
        <f t="shared" si="47"/>
        <v>0</v>
      </c>
      <c r="K239" s="292"/>
      <c r="L239" s="274"/>
      <c r="M239" s="235">
        <f t="shared" si="46"/>
        <v>0</v>
      </c>
      <c r="N239" s="222"/>
      <c r="O239" s="276"/>
      <c r="P239" s="265">
        <f t="shared" si="48"/>
        <v>0</v>
      </c>
      <c r="Q239" s="188"/>
      <c r="R239" s="288"/>
      <c r="S239" s="285">
        <f t="shared" si="49"/>
        <v>0</v>
      </c>
      <c r="T239" s="203"/>
      <c r="V239" s="281"/>
      <c r="W239" s="250"/>
      <c r="X239" s="281"/>
    </row>
    <row r="240" spans="1:24" s="49" customFormat="1" x14ac:dyDescent="0.2">
      <c r="A240" s="211"/>
      <c r="B240" s="212"/>
      <c r="C240" s="213"/>
      <c r="D240" s="214"/>
      <c r="E240" s="136"/>
      <c r="F240" s="137" t="str">
        <f>IF(D240&lt;&gt;"",SUMPRODUCT(E240:E240,$E$5:$E$5),"")</f>
        <v/>
      </c>
      <c r="G240" s="229" t="str">
        <f>IF(D240&lt;&gt;"",ROUND(+F240+(F240*$G$5),0),"")</f>
        <v/>
      </c>
      <c r="H240" s="160"/>
      <c r="I240" s="231"/>
      <c r="J240" s="235" t="str">
        <f t="shared" si="47"/>
        <v/>
      </c>
      <c r="K240" s="292"/>
      <c r="L240" s="274"/>
      <c r="M240" s="235" t="str">
        <f t="shared" si="46"/>
        <v/>
      </c>
      <c r="N240" s="222"/>
      <c r="O240" s="276"/>
      <c r="P240" s="265" t="str">
        <f t="shared" si="48"/>
        <v/>
      </c>
      <c r="Q240" s="188"/>
      <c r="R240" s="288"/>
      <c r="S240" s="285" t="str">
        <f t="shared" si="49"/>
        <v/>
      </c>
      <c r="T240" s="203"/>
      <c r="V240" s="281"/>
      <c r="W240" s="250"/>
      <c r="X240" s="281"/>
    </row>
    <row r="241" spans="1:24" s="49" customFormat="1" ht="51" x14ac:dyDescent="0.2">
      <c r="A241" s="211">
        <v>2.2000000000000002</v>
      </c>
      <c r="B241" s="212" t="s">
        <v>93</v>
      </c>
      <c r="C241" s="213" t="s">
        <v>112</v>
      </c>
      <c r="D241" s="214" t="s">
        <v>120</v>
      </c>
      <c r="E241" s="136">
        <v>0</v>
      </c>
      <c r="F241" s="137"/>
      <c r="G241" s="229"/>
      <c r="H241" s="160">
        <v>81480</v>
      </c>
      <c r="I241" s="231"/>
      <c r="J241" s="235" t="str">
        <f t="shared" si="47"/>
        <v/>
      </c>
      <c r="K241" s="292"/>
      <c r="L241" s="274"/>
      <c r="M241" s="235">
        <f t="shared" si="46"/>
        <v>0</v>
      </c>
      <c r="N241" s="222"/>
      <c r="O241" s="276"/>
      <c r="P241" s="265">
        <f t="shared" si="48"/>
        <v>0</v>
      </c>
      <c r="Q241" s="188"/>
      <c r="R241" s="288"/>
      <c r="S241" s="285">
        <f t="shared" si="49"/>
        <v>0</v>
      </c>
      <c r="T241" s="203"/>
      <c r="V241" s="270"/>
      <c r="W241" s="296"/>
      <c r="X241" s="270"/>
    </row>
    <row r="242" spans="1:24" s="49" customFormat="1" ht="15" customHeight="1" x14ac:dyDescent="0.2">
      <c r="A242" s="97"/>
      <c r="B242" s="96"/>
      <c r="C242" s="144"/>
      <c r="D242" s="273"/>
      <c r="E242" s="136"/>
      <c r="F242" s="137" t="str">
        <f>IF(D242&lt;&gt;"",SUMPRODUCT(E242:E242,$E$5:$E$5),"")</f>
        <v/>
      </c>
      <c r="G242" s="229" t="str">
        <f>IF(D242&lt;&gt;"",ROUND(+F242+(F242*$G$5),0),"")</f>
        <v/>
      </c>
      <c r="H242" s="138"/>
      <c r="I242" s="274" t="str">
        <f>IF(D242&lt;&gt;"",ROUND(H242/$I$3,2),"")</f>
        <v/>
      </c>
      <c r="J242" s="235" t="str">
        <f t="shared" si="47"/>
        <v/>
      </c>
      <c r="K242" s="292"/>
      <c r="L242" s="274"/>
      <c r="M242" s="235" t="str">
        <f t="shared" si="46"/>
        <v/>
      </c>
      <c r="N242" s="222"/>
      <c r="O242" s="276"/>
      <c r="P242" s="265" t="str">
        <f t="shared" si="48"/>
        <v/>
      </c>
      <c r="Q242" s="188"/>
      <c r="R242" s="288"/>
      <c r="S242" s="285" t="str">
        <f t="shared" si="49"/>
        <v/>
      </c>
      <c r="T242" s="202"/>
      <c r="V242" s="249"/>
      <c r="W242" s="296"/>
      <c r="X242" s="249"/>
    </row>
    <row r="243" spans="1:24" s="49" customFormat="1" ht="15" customHeight="1" x14ac:dyDescent="0.2">
      <c r="A243" s="211">
        <v>2.2999999999999998</v>
      </c>
      <c r="B243" s="96" t="s">
        <v>102</v>
      </c>
      <c r="C243" s="213" t="s">
        <v>112</v>
      </c>
      <c r="D243" s="214" t="s">
        <v>120</v>
      </c>
      <c r="E243" s="136">
        <v>0</v>
      </c>
      <c r="F243" s="137"/>
      <c r="G243" s="229"/>
      <c r="H243" s="138"/>
      <c r="I243" s="274"/>
      <c r="J243" s="235"/>
      <c r="K243" s="292"/>
      <c r="L243" s="274"/>
      <c r="M243" s="235"/>
      <c r="N243" s="222"/>
      <c r="O243" s="276"/>
      <c r="P243" s="265"/>
      <c r="Q243" s="188"/>
      <c r="R243" s="288"/>
      <c r="S243" s="285"/>
      <c r="T243" s="202"/>
      <c r="V243" s="249"/>
      <c r="W243" s="296"/>
      <c r="X243" s="249"/>
    </row>
    <row r="244" spans="1:24" s="49" customFormat="1" ht="15" customHeight="1" x14ac:dyDescent="0.2">
      <c r="A244" s="97"/>
      <c r="B244" s="96"/>
      <c r="C244" s="144"/>
      <c r="D244" s="273"/>
      <c r="E244" s="136"/>
      <c r="F244" s="137"/>
      <c r="G244" s="229"/>
      <c r="H244" s="138"/>
      <c r="I244" s="274"/>
      <c r="J244" s="235"/>
      <c r="K244" s="292"/>
      <c r="L244" s="274"/>
      <c r="M244" s="235"/>
      <c r="N244" s="222"/>
      <c r="O244" s="276"/>
      <c r="P244" s="265"/>
      <c r="Q244" s="188"/>
      <c r="R244" s="288"/>
      <c r="S244" s="285"/>
      <c r="T244" s="202"/>
      <c r="V244" s="249"/>
      <c r="W244" s="296"/>
      <c r="X244" s="249"/>
    </row>
    <row r="245" spans="1:24" s="49" customFormat="1" ht="38.25" x14ac:dyDescent="0.2">
      <c r="A245" s="211">
        <v>2.4</v>
      </c>
      <c r="B245" s="212" t="s">
        <v>95</v>
      </c>
      <c r="C245" s="213" t="s">
        <v>112</v>
      </c>
      <c r="D245" s="214" t="s">
        <v>120</v>
      </c>
      <c r="E245" s="136">
        <v>0</v>
      </c>
      <c r="F245" s="137">
        <f t="shared" ref="F245:F253" si="50">IF(D245&lt;&gt;"",SUMPRODUCT(E245:E245,$E$5:$E$5),"")</f>
        <v>0</v>
      </c>
      <c r="G245" s="229">
        <f t="shared" ref="G245:G253" si="51">IF(D245&lt;&gt;"",ROUND(+F245+(F245*$G$5),0),"")</f>
        <v>0</v>
      </c>
      <c r="H245" s="160"/>
      <c r="I245" s="231">
        <f t="shared" ref="I245:I253" si="52">IF(D245&lt;&gt;"",ROUND(H245/$I$3,2),"")</f>
        <v>0</v>
      </c>
      <c r="J245" s="235">
        <f t="shared" ref="J245:J253" si="53">IF(I245&lt;&gt;"",ROUND($G245*I245,2),"")</f>
        <v>0</v>
      </c>
      <c r="K245" s="292"/>
      <c r="L245" s="274"/>
      <c r="M245" s="235">
        <f t="shared" ref="M245:M253" si="54">IF($C245="","",ROUND($G245*K245,2))</f>
        <v>0</v>
      </c>
      <c r="N245" s="237"/>
      <c r="O245" s="277"/>
      <c r="P245" s="265">
        <f t="shared" ref="P245:P253" si="55">IF($C245="","",ROUND($G245*N245,2))</f>
        <v>0</v>
      </c>
      <c r="Q245" s="188"/>
      <c r="R245" s="288"/>
      <c r="S245" s="285">
        <f t="shared" ref="S245:S253" si="56">IF($C245="","",ROUND($G245*Q245,2))</f>
        <v>0</v>
      </c>
      <c r="T245" s="203"/>
      <c r="V245" s="270"/>
      <c r="W245" s="296"/>
      <c r="X245" s="270"/>
    </row>
    <row r="246" spans="1:24" s="49" customFormat="1" ht="15" customHeight="1" x14ac:dyDescent="0.2">
      <c r="A246" s="97"/>
      <c r="B246" s="96"/>
      <c r="C246" s="144"/>
      <c r="D246" s="273"/>
      <c r="E246" s="136"/>
      <c r="F246" s="137" t="str">
        <f t="shared" si="50"/>
        <v/>
      </c>
      <c r="G246" s="229" t="str">
        <f t="shared" si="51"/>
        <v/>
      </c>
      <c r="H246" s="138"/>
      <c r="I246" s="274" t="str">
        <f t="shared" si="52"/>
        <v/>
      </c>
      <c r="J246" s="235" t="str">
        <f t="shared" si="53"/>
        <v/>
      </c>
      <c r="K246" s="292"/>
      <c r="L246" s="274"/>
      <c r="M246" s="235" t="str">
        <f t="shared" si="54"/>
        <v/>
      </c>
      <c r="N246" s="222"/>
      <c r="O246" s="276"/>
      <c r="P246" s="265" t="str">
        <f t="shared" si="55"/>
        <v/>
      </c>
      <c r="Q246" s="188"/>
      <c r="R246" s="288"/>
      <c r="S246" s="285" t="str">
        <f t="shared" si="56"/>
        <v/>
      </c>
      <c r="T246" s="202"/>
      <c r="V246" s="249"/>
      <c r="W246" s="296"/>
      <c r="X246" s="249"/>
    </row>
    <row r="247" spans="1:24" s="49" customFormat="1" ht="51" x14ac:dyDescent="0.2">
      <c r="A247" s="211">
        <v>2.5</v>
      </c>
      <c r="B247" s="212" t="s">
        <v>96</v>
      </c>
      <c r="C247" s="213" t="s">
        <v>112</v>
      </c>
      <c r="D247" s="214" t="s">
        <v>120</v>
      </c>
      <c r="E247" s="136">
        <v>0</v>
      </c>
      <c r="F247" s="137">
        <f t="shared" si="50"/>
        <v>0</v>
      </c>
      <c r="G247" s="229">
        <f t="shared" si="51"/>
        <v>0</v>
      </c>
      <c r="H247" s="160"/>
      <c r="I247" s="231">
        <f t="shared" si="52"/>
        <v>0</v>
      </c>
      <c r="J247" s="235">
        <f t="shared" si="53"/>
        <v>0</v>
      </c>
      <c r="K247" s="292"/>
      <c r="L247" s="274"/>
      <c r="M247" s="235">
        <f t="shared" si="54"/>
        <v>0</v>
      </c>
      <c r="N247" s="237"/>
      <c r="O247" s="277"/>
      <c r="P247" s="265">
        <f t="shared" si="55"/>
        <v>0</v>
      </c>
      <c r="Q247" s="188"/>
      <c r="R247" s="288"/>
      <c r="S247" s="285">
        <f t="shared" si="56"/>
        <v>0</v>
      </c>
      <c r="T247" s="203"/>
      <c r="V247" s="270"/>
      <c r="W247" s="296"/>
      <c r="X247" s="270"/>
    </row>
    <row r="248" spans="1:24" s="49" customFormat="1" ht="15" customHeight="1" x14ac:dyDescent="0.2">
      <c r="A248" s="97"/>
      <c r="B248" s="96"/>
      <c r="C248" s="144"/>
      <c r="D248" s="273"/>
      <c r="E248" s="136"/>
      <c r="F248" s="137" t="str">
        <f t="shared" si="50"/>
        <v/>
      </c>
      <c r="G248" s="229" t="str">
        <f t="shared" si="51"/>
        <v/>
      </c>
      <c r="H248" s="138"/>
      <c r="I248" s="274" t="str">
        <f t="shared" si="52"/>
        <v/>
      </c>
      <c r="J248" s="235" t="str">
        <f t="shared" si="53"/>
        <v/>
      </c>
      <c r="K248" s="292"/>
      <c r="L248" s="274"/>
      <c r="M248" s="235" t="str">
        <f t="shared" si="54"/>
        <v/>
      </c>
      <c r="N248" s="222"/>
      <c r="O248" s="276"/>
      <c r="P248" s="265" t="str">
        <f t="shared" si="55"/>
        <v/>
      </c>
      <c r="Q248" s="188"/>
      <c r="R248" s="288"/>
      <c r="S248" s="285" t="str">
        <f t="shared" si="56"/>
        <v/>
      </c>
      <c r="T248" s="202"/>
      <c r="V248" s="249"/>
      <c r="W248" s="296"/>
      <c r="X248" s="249"/>
    </row>
    <row r="249" spans="1:24" s="49" customFormat="1" ht="38.25" x14ac:dyDescent="0.2">
      <c r="A249" s="211">
        <v>2.6</v>
      </c>
      <c r="B249" s="212" t="s">
        <v>114</v>
      </c>
      <c r="C249" s="213" t="s">
        <v>112</v>
      </c>
      <c r="D249" s="214" t="s">
        <v>120</v>
      </c>
      <c r="E249" s="136">
        <v>0</v>
      </c>
      <c r="F249" s="137">
        <f t="shared" si="50"/>
        <v>0</v>
      </c>
      <c r="G249" s="229">
        <f t="shared" si="51"/>
        <v>0</v>
      </c>
      <c r="H249" s="160"/>
      <c r="I249" s="231">
        <f t="shared" si="52"/>
        <v>0</v>
      </c>
      <c r="J249" s="235">
        <f t="shared" si="53"/>
        <v>0</v>
      </c>
      <c r="K249" s="292"/>
      <c r="L249" s="274"/>
      <c r="M249" s="235">
        <f t="shared" si="54"/>
        <v>0</v>
      </c>
      <c r="N249" s="237"/>
      <c r="O249" s="277"/>
      <c r="P249" s="265">
        <f t="shared" si="55"/>
        <v>0</v>
      </c>
      <c r="Q249" s="188"/>
      <c r="R249" s="288"/>
      <c r="S249" s="285">
        <f t="shared" si="56"/>
        <v>0</v>
      </c>
      <c r="T249" s="203"/>
      <c r="V249" s="270"/>
      <c r="W249" s="296"/>
      <c r="X249" s="270"/>
    </row>
    <row r="250" spans="1:24" s="49" customFormat="1" ht="15" customHeight="1" x14ac:dyDescent="0.2">
      <c r="A250" s="97"/>
      <c r="B250" s="96"/>
      <c r="C250" s="144"/>
      <c r="D250" s="273"/>
      <c r="E250" s="136"/>
      <c r="F250" s="137" t="str">
        <f t="shared" si="50"/>
        <v/>
      </c>
      <c r="G250" s="229" t="str">
        <f t="shared" si="51"/>
        <v/>
      </c>
      <c r="H250" s="138"/>
      <c r="I250" s="274" t="str">
        <f t="shared" si="52"/>
        <v/>
      </c>
      <c r="J250" s="235" t="str">
        <f t="shared" si="53"/>
        <v/>
      </c>
      <c r="K250" s="292"/>
      <c r="L250" s="274"/>
      <c r="M250" s="235" t="str">
        <f t="shared" si="54"/>
        <v/>
      </c>
      <c r="N250" s="222"/>
      <c r="O250" s="276"/>
      <c r="P250" s="265" t="str">
        <f t="shared" si="55"/>
        <v/>
      </c>
      <c r="Q250" s="188"/>
      <c r="R250" s="288"/>
      <c r="S250" s="285" t="str">
        <f t="shared" si="56"/>
        <v/>
      </c>
      <c r="T250" s="202"/>
      <c r="V250" s="249"/>
      <c r="W250" s="296"/>
      <c r="X250" s="249"/>
    </row>
    <row r="251" spans="1:24" s="49" customFormat="1" ht="25.5" x14ac:dyDescent="0.2">
      <c r="A251" s="211">
        <v>2.7</v>
      </c>
      <c r="B251" s="212" t="s">
        <v>115</v>
      </c>
      <c r="C251" s="213" t="s">
        <v>112</v>
      </c>
      <c r="D251" s="214" t="s">
        <v>120</v>
      </c>
      <c r="E251" s="136">
        <v>0</v>
      </c>
      <c r="F251" s="137">
        <f t="shared" si="50"/>
        <v>0</v>
      </c>
      <c r="G251" s="229">
        <f t="shared" si="51"/>
        <v>0</v>
      </c>
      <c r="H251" s="160"/>
      <c r="I251" s="231">
        <f t="shared" si="52"/>
        <v>0</v>
      </c>
      <c r="J251" s="235">
        <f t="shared" si="53"/>
        <v>0</v>
      </c>
      <c r="K251" s="292"/>
      <c r="L251" s="274"/>
      <c r="M251" s="235">
        <f t="shared" si="54"/>
        <v>0</v>
      </c>
      <c r="N251" s="237"/>
      <c r="O251" s="277"/>
      <c r="P251" s="265">
        <f t="shared" si="55"/>
        <v>0</v>
      </c>
      <c r="Q251" s="188"/>
      <c r="R251" s="288"/>
      <c r="S251" s="285">
        <f t="shared" si="56"/>
        <v>0</v>
      </c>
      <c r="T251" s="203"/>
      <c r="V251" s="270"/>
      <c r="W251" s="296"/>
      <c r="X251" s="270"/>
    </row>
    <row r="252" spans="1:24" s="49" customFormat="1" ht="15" customHeight="1" x14ac:dyDescent="0.2">
      <c r="A252" s="97"/>
      <c r="B252" s="96"/>
      <c r="C252" s="144"/>
      <c r="D252" s="273"/>
      <c r="E252" s="136"/>
      <c r="F252" s="137" t="str">
        <f t="shared" si="50"/>
        <v/>
      </c>
      <c r="G252" s="229" t="str">
        <f t="shared" si="51"/>
        <v/>
      </c>
      <c r="H252" s="138"/>
      <c r="I252" s="274" t="str">
        <f t="shared" si="52"/>
        <v/>
      </c>
      <c r="J252" s="235" t="str">
        <f t="shared" si="53"/>
        <v/>
      </c>
      <c r="K252" s="292"/>
      <c r="L252" s="274"/>
      <c r="M252" s="235" t="str">
        <f t="shared" si="54"/>
        <v/>
      </c>
      <c r="N252" s="222"/>
      <c r="O252" s="276"/>
      <c r="P252" s="265" t="str">
        <f t="shared" si="55"/>
        <v/>
      </c>
      <c r="Q252" s="188"/>
      <c r="R252" s="288"/>
      <c r="S252" s="285" t="str">
        <f t="shared" si="56"/>
        <v/>
      </c>
      <c r="T252" s="202"/>
      <c r="V252" s="249"/>
      <c r="W252" s="296"/>
      <c r="X252" s="249"/>
    </row>
    <row r="253" spans="1:24" s="49" customFormat="1" ht="42.75" customHeight="1" x14ac:dyDescent="0.2">
      <c r="A253" s="211">
        <v>2.8</v>
      </c>
      <c r="B253" s="212" t="s">
        <v>116</v>
      </c>
      <c r="C253" s="213" t="s">
        <v>103</v>
      </c>
      <c r="D253" s="214" t="s">
        <v>120</v>
      </c>
      <c r="E253" s="136">
        <v>0</v>
      </c>
      <c r="F253" s="137">
        <f t="shared" si="50"/>
        <v>0</v>
      </c>
      <c r="G253" s="229">
        <f t="shared" si="51"/>
        <v>0</v>
      </c>
      <c r="H253" s="160"/>
      <c r="I253" s="231">
        <f t="shared" si="52"/>
        <v>0</v>
      </c>
      <c r="J253" s="235">
        <f t="shared" si="53"/>
        <v>0</v>
      </c>
      <c r="K253" s="292"/>
      <c r="L253" s="274"/>
      <c r="M253" s="235">
        <f t="shared" si="54"/>
        <v>0</v>
      </c>
      <c r="N253" s="237"/>
      <c r="O253" s="277"/>
      <c r="P253" s="265">
        <f t="shared" si="55"/>
        <v>0</v>
      </c>
      <c r="Q253" s="188"/>
      <c r="R253" s="288"/>
      <c r="S253" s="285">
        <f t="shared" si="56"/>
        <v>0</v>
      </c>
      <c r="T253" s="203"/>
      <c r="V253" s="270"/>
      <c r="W253" s="296"/>
      <c r="X253" s="270"/>
    </row>
    <row r="254" spans="1:24" s="49" customFormat="1" x14ac:dyDescent="0.2">
      <c r="A254" s="211"/>
      <c r="B254" s="212"/>
      <c r="C254" s="213"/>
      <c r="D254" s="214"/>
      <c r="E254" s="136"/>
      <c r="F254" s="137"/>
      <c r="G254" s="229"/>
      <c r="H254" s="160"/>
      <c r="I254" s="231"/>
      <c r="J254" s="235"/>
      <c r="K254" s="292"/>
      <c r="L254" s="274"/>
      <c r="M254" s="235"/>
      <c r="N254" s="237"/>
      <c r="O254" s="277"/>
      <c r="P254" s="265"/>
      <c r="Q254" s="188"/>
      <c r="R254" s="288"/>
      <c r="S254" s="285"/>
      <c r="T254" s="203"/>
      <c r="V254" s="270"/>
      <c r="W254" s="296"/>
      <c r="X254" s="270"/>
    </row>
    <row r="255" spans="1:24" s="49" customFormat="1" x14ac:dyDescent="0.2">
      <c r="A255" s="211">
        <v>2.9</v>
      </c>
      <c r="B255" s="212" t="s">
        <v>98</v>
      </c>
      <c r="C255" s="213" t="s">
        <v>103</v>
      </c>
      <c r="D255" s="214" t="s">
        <v>120</v>
      </c>
      <c r="E255" s="136">
        <v>0</v>
      </c>
      <c r="F255" s="137"/>
      <c r="G255" s="229"/>
      <c r="H255" s="160"/>
      <c r="I255" s="231"/>
      <c r="J255" s="235"/>
      <c r="K255" s="292"/>
      <c r="L255" s="274"/>
      <c r="M255" s="235"/>
      <c r="N255" s="237"/>
      <c r="O255" s="277"/>
      <c r="P255" s="265"/>
      <c r="Q255" s="188"/>
      <c r="R255" s="288"/>
      <c r="S255" s="285"/>
      <c r="T255" s="203"/>
      <c r="V255" s="270"/>
      <c r="W255" s="296"/>
      <c r="X255" s="270"/>
    </row>
    <row r="256" spans="1:24" s="49" customFormat="1" x14ac:dyDescent="0.2">
      <c r="A256" s="211"/>
      <c r="B256" s="212"/>
      <c r="C256" s="213"/>
      <c r="D256" s="214"/>
      <c r="E256" s="136"/>
      <c r="F256" s="137"/>
      <c r="G256" s="229"/>
      <c r="H256" s="160"/>
      <c r="I256" s="231"/>
      <c r="J256" s="235"/>
      <c r="K256" s="292"/>
      <c r="L256" s="274"/>
      <c r="M256" s="235"/>
      <c r="N256" s="237"/>
      <c r="O256" s="277"/>
      <c r="P256" s="265"/>
      <c r="Q256" s="188"/>
      <c r="R256" s="288"/>
      <c r="S256" s="285"/>
      <c r="T256" s="203"/>
      <c r="V256" s="270"/>
      <c r="W256" s="296"/>
      <c r="X256" s="270"/>
    </row>
    <row r="257" spans="1:24" s="49" customFormat="1" x14ac:dyDescent="0.2">
      <c r="A257" s="298" t="s">
        <v>99</v>
      </c>
      <c r="B257" s="212" t="s">
        <v>106</v>
      </c>
      <c r="C257" s="213" t="s">
        <v>103</v>
      </c>
      <c r="D257" s="214" t="s">
        <v>120</v>
      </c>
      <c r="E257" s="136">
        <v>0</v>
      </c>
      <c r="F257" s="137"/>
      <c r="G257" s="229"/>
      <c r="H257" s="160"/>
      <c r="I257" s="231"/>
      <c r="J257" s="235"/>
      <c r="K257" s="292"/>
      <c r="L257" s="274"/>
      <c r="M257" s="235"/>
      <c r="N257" s="237"/>
      <c r="O257" s="277"/>
      <c r="P257" s="265"/>
      <c r="Q257" s="188"/>
      <c r="R257" s="288"/>
      <c r="S257" s="285"/>
      <c r="T257" s="203"/>
      <c r="V257" s="270"/>
      <c r="W257" s="296"/>
      <c r="X257" s="270"/>
    </row>
    <row r="258" spans="1:24" s="49" customFormat="1" ht="15" customHeight="1" x14ac:dyDescent="0.2">
      <c r="A258" s="97"/>
      <c r="B258" s="96"/>
      <c r="C258" s="144"/>
      <c r="D258" s="273"/>
      <c r="E258" s="136"/>
      <c r="F258" s="137" t="str">
        <f t="shared" ref="F258:F266" si="57">IF(D258&lt;&gt;"",SUMPRODUCT(E258:E258,$E$5:$E$5),"")</f>
        <v/>
      </c>
      <c r="G258" s="229" t="str">
        <f t="shared" ref="G258:G266" si="58">IF(D258&lt;&gt;"",ROUND(+F258+(F258*$G$5),0),"")</f>
        <v/>
      </c>
      <c r="H258" s="138"/>
      <c r="I258" s="274" t="str">
        <f t="shared" ref="I258:I266" si="59">IF(D258&lt;&gt;"",ROUND(H258/$I$3,2),"")</f>
        <v/>
      </c>
      <c r="J258" s="235" t="str">
        <f t="shared" ref="J258:J268" si="60">IF(I258&lt;&gt;"",ROUND($G258*I258,2),"")</f>
        <v/>
      </c>
      <c r="K258" s="292"/>
      <c r="L258" s="274"/>
      <c r="M258" s="235" t="str">
        <f t="shared" ref="M258:M282" si="61">IF($C258="","",ROUND($G258*K258,2))</f>
        <v/>
      </c>
      <c r="N258" s="222"/>
      <c r="O258" s="276"/>
      <c r="P258" s="265" t="str">
        <f t="shared" ref="P258:P268" si="62">IF($C258="","",ROUND($G258*N258,2))</f>
        <v/>
      </c>
      <c r="Q258" s="188"/>
      <c r="R258" s="288"/>
      <c r="S258" s="285" t="str">
        <f t="shared" ref="S258:S268" si="63">IF($C258="","",ROUND($G258*Q258,2))</f>
        <v/>
      </c>
      <c r="T258" s="202"/>
      <c r="V258" s="249"/>
      <c r="W258" s="296"/>
      <c r="X258" s="249"/>
    </row>
    <row r="259" spans="1:24" s="49" customFormat="1" ht="15" customHeight="1" x14ac:dyDescent="0.2">
      <c r="A259" s="211">
        <v>2.11</v>
      </c>
      <c r="B259" s="96" t="s">
        <v>41</v>
      </c>
      <c r="C259" s="144"/>
      <c r="D259" s="273"/>
      <c r="E259" s="136"/>
      <c r="F259" s="137" t="str">
        <f t="shared" si="57"/>
        <v/>
      </c>
      <c r="G259" s="229" t="str">
        <f t="shared" si="58"/>
        <v/>
      </c>
      <c r="H259" s="138"/>
      <c r="I259" s="274" t="str">
        <f t="shared" si="59"/>
        <v/>
      </c>
      <c r="J259" s="235" t="str">
        <f t="shared" si="60"/>
        <v/>
      </c>
      <c r="K259" s="292"/>
      <c r="L259" s="274"/>
      <c r="M259" s="235" t="str">
        <f t="shared" si="61"/>
        <v/>
      </c>
      <c r="N259" s="222"/>
      <c r="O259" s="276"/>
      <c r="P259" s="265" t="str">
        <f t="shared" si="62"/>
        <v/>
      </c>
      <c r="Q259" s="188"/>
      <c r="R259" s="288"/>
      <c r="S259" s="285" t="str">
        <f t="shared" si="63"/>
        <v/>
      </c>
      <c r="T259" s="202"/>
      <c r="V259" s="249"/>
      <c r="W259" s="296"/>
      <c r="X259" s="249"/>
    </row>
    <row r="260" spans="1:24" s="49" customFormat="1" ht="25.5" x14ac:dyDescent="0.2">
      <c r="A260" s="211"/>
      <c r="B260" s="212" t="s">
        <v>78</v>
      </c>
      <c r="C260" s="213" t="s">
        <v>103</v>
      </c>
      <c r="D260" s="214" t="s">
        <v>120</v>
      </c>
      <c r="E260" s="136">
        <v>0</v>
      </c>
      <c r="F260" s="137">
        <f t="shared" si="57"/>
        <v>0</v>
      </c>
      <c r="G260" s="229">
        <f t="shared" si="58"/>
        <v>0</v>
      </c>
      <c r="H260" s="160"/>
      <c r="I260" s="231">
        <f t="shared" si="59"/>
        <v>0</v>
      </c>
      <c r="J260" s="235">
        <f t="shared" si="60"/>
        <v>0</v>
      </c>
      <c r="K260" s="292"/>
      <c r="L260" s="274"/>
      <c r="M260" s="235">
        <f t="shared" si="61"/>
        <v>0</v>
      </c>
      <c r="N260" s="237"/>
      <c r="O260" s="277"/>
      <c r="P260" s="265">
        <f t="shared" si="62"/>
        <v>0</v>
      </c>
      <c r="Q260" s="188"/>
      <c r="R260" s="288"/>
      <c r="S260" s="285">
        <f t="shared" si="63"/>
        <v>0</v>
      </c>
      <c r="T260" s="203"/>
      <c r="V260" s="270"/>
      <c r="W260" s="296"/>
      <c r="X260" s="270"/>
    </row>
    <row r="261" spans="1:24" s="49" customFormat="1" ht="38.25" x14ac:dyDescent="0.2">
      <c r="A261" s="211"/>
      <c r="B261" s="212" t="s">
        <v>107</v>
      </c>
      <c r="C261" s="213" t="s">
        <v>103</v>
      </c>
      <c r="D261" s="214" t="s">
        <v>120</v>
      </c>
      <c r="E261" s="136">
        <v>0</v>
      </c>
      <c r="F261" s="137">
        <f t="shared" si="57"/>
        <v>0</v>
      </c>
      <c r="G261" s="229">
        <f t="shared" si="58"/>
        <v>0</v>
      </c>
      <c r="H261" s="160"/>
      <c r="I261" s="231">
        <f t="shared" si="59"/>
        <v>0</v>
      </c>
      <c r="J261" s="235">
        <f t="shared" si="60"/>
        <v>0</v>
      </c>
      <c r="K261" s="292"/>
      <c r="L261" s="274"/>
      <c r="M261" s="235">
        <f t="shared" si="61"/>
        <v>0</v>
      </c>
      <c r="N261" s="237"/>
      <c r="O261" s="277"/>
      <c r="P261" s="265">
        <f t="shared" si="62"/>
        <v>0</v>
      </c>
      <c r="Q261" s="188"/>
      <c r="R261" s="288"/>
      <c r="S261" s="285">
        <f t="shared" si="63"/>
        <v>0</v>
      </c>
      <c r="T261" s="203"/>
      <c r="V261" s="270"/>
      <c r="W261" s="296"/>
      <c r="X261" s="270"/>
    </row>
    <row r="262" spans="1:24" s="49" customFormat="1" ht="25.5" x14ac:dyDescent="0.2">
      <c r="A262" s="211"/>
      <c r="B262" s="212" t="s">
        <v>58</v>
      </c>
      <c r="C262" s="213" t="s">
        <v>103</v>
      </c>
      <c r="D262" s="214" t="s">
        <v>120</v>
      </c>
      <c r="E262" s="136">
        <v>0</v>
      </c>
      <c r="F262" s="137">
        <f t="shared" si="57"/>
        <v>0</v>
      </c>
      <c r="G262" s="229">
        <f t="shared" si="58"/>
        <v>0</v>
      </c>
      <c r="H262" s="160"/>
      <c r="I262" s="231">
        <f t="shared" si="59"/>
        <v>0</v>
      </c>
      <c r="J262" s="235">
        <f t="shared" si="60"/>
        <v>0</v>
      </c>
      <c r="K262" s="292"/>
      <c r="L262" s="274"/>
      <c r="M262" s="235">
        <f t="shared" si="61"/>
        <v>0</v>
      </c>
      <c r="N262" s="237"/>
      <c r="O262" s="277"/>
      <c r="P262" s="265">
        <f t="shared" si="62"/>
        <v>0</v>
      </c>
      <c r="Q262" s="188"/>
      <c r="R262" s="288"/>
      <c r="S262" s="285">
        <f t="shared" si="63"/>
        <v>0</v>
      </c>
      <c r="T262" s="203"/>
      <c r="V262" s="270"/>
      <c r="W262" s="296"/>
      <c r="X262" s="270"/>
    </row>
    <row r="263" spans="1:24" s="49" customFormat="1" ht="15" customHeight="1" x14ac:dyDescent="0.2">
      <c r="A263" s="97"/>
      <c r="B263" s="96"/>
      <c r="C263" s="144"/>
      <c r="D263" s="273"/>
      <c r="E263" s="136"/>
      <c r="F263" s="137" t="str">
        <f t="shared" si="57"/>
        <v/>
      </c>
      <c r="G263" s="229" t="str">
        <f t="shared" si="58"/>
        <v/>
      </c>
      <c r="H263" s="138"/>
      <c r="I263" s="274" t="str">
        <f t="shared" si="59"/>
        <v/>
      </c>
      <c r="J263" s="235" t="str">
        <f t="shared" si="60"/>
        <v/>
      </c>
      <c r="K263" s="292"/>
      <c r="L263" s="274"/>
      <c r="M263" s="235" t="str">
        <f t="shared" si="61"/>
        <v/>
      </c>
      <c r="N263" s="222"/>
      <c r="O263" s="276"/>
      <c r="P263" s="265" t="str">
        <f t="shared" si="62"/>
        <v/>
      </c>
      <c r="Q263" s="188"/>
      <c r="R263" s="288"/>
      <c r="S263" s="285" t="str">
        <f t="shared" si="63"/>
        <v/>
      </c>
      <c r="T263" s="202"/>
      <c r="V263" s="249"/>
      <c r="W263" s="296"/>
      <c r="X263" s="249"/>
    </row>
    <row r="264" spans="1:24" s="49" customFormat="1" ht="38.25" x14ac:dyDescent="0.2">
      <c r="A264" s="211">
        <v>2.12</v>
      </c>
      <c r="B264" s="212" t="s">
        <v>52</v>
      </c>
      <c r="C264" s="144"/>
      <c r="D264" s="273"/>
      <c r="E264" s="136"/>
      <c r="F264" s="137" t="str">
        <f t="shared" si="57"/>
        <v/>
      </c>
      <c r="G264" s="229" t="str">
        <f t="shared" si="58"/>
        <v/>
      </c>
      <c r="H264" s="138"/>
      <c r="I264" s="274" t="str">
        <f t="shared" si="59"/>
        <v/>
      </c>
      <c r="J264" s="235" t="str">
        <f t="shared" si="60"/>
        <v/>
      </c>
      <c r="K264" s="292"/>
      <c r="L264" s="274"/>
      <c r="M264" s="235" t="str">
        <f t="shared" si="61"/>
        <v/>
      </c>
      <c r="N264" s="222"/>
      <c r="O264" s="276"/>
      <c r="P264" s="265" t="str">
        <f t="shared" si="62"/>
        <v/>
      </c>
      <c r="Q264" s="188"/>
      <c r="R264" s="288"/>
      <c r="S264" s="285" t="str">
        <f t="shared" si="63"/>
        <v/>
      </c>
      <c r="T264" s="202"/>
      <c r="V264" s="249"/>
      <c r="W264" s="296"/>
      <c r="X264" s="249"/>
    </row>
    <row r="265" spans="1:24" s="49" customFormat="1" x14ac:dyDescent="0.2">
      <c r="A265" s="211"/>
      <c r="B265" s="212" t="s">
        <v>45</v>
      </c>
      <c r="C265" s="213" t="s">
        <v>103</v>
      </c>
      <c r="D265" s="214" t="s">
        <v>120</v>
      </c>
      <c r="E265" s="136">
        <v>0</v>
      </c>
      <c r="F265" s="137">
        <f t="shared" si="57"/>
        <v>0</v>
      </c>
      <c r="G265" s="229">
        <f t="shared" si="58"/>
        <v>0</v>
      </c>
      <c r="H265" s="160"/>
      <c r="I265" s="231">
        <f t="shared" si="59"/>
        <v>0</v>
      </c>
      <c r="J265" s="235">
        <f t="shared" si="60"/>
        <v>0</v>
      </c>
      <c r="K265" s="292"/>
      <c r="L265" s="274"/>
      <c r="M265" s="235">
        <f t="shared" si="61"/>
        <v>0</v>
      </c>
      <c r="N265" s="237"/>
      <c r="O265" s="277"/>
      <c r="P265" s="265">
        <f t="shared" si="62"/>
        <v>0</v>
      </c>
      <c r="Q265" s="188"/>
      <c r="R265" s="288"/>
      <c r="S265" s="285">
        <f t="shared" si="63"/>
        <v>0</v>
      </c>
      <c r="T265" s="203"/>
      <c r="V265" s="281"/>
      <c r="W265" s="296"/>
      <c r="X265" s="281"/>
    </row>
    <row r="266" spans="1:24" s="49" customFormat="1" x14ac:dyDescent="0.2">
      <c r="A266" s="211"/>
      <c r="B266" s="212" t="s">
        <v>46</v>
      </c>
      <c r="C266" s="213" t="s">
        <v>103</v>
      </c>
      <c r="D266" s="214" t="s">
        <v>120</v>
      </c>
      <c r="E266" s="136">
        <v>0</v>
      </c>
      <c r="F266" s="137">
        <f t="shared" si="57"/>
        <v>0</v>
      </c>
      <c r="G266" s="229">
        <f t="shared" si="58"/>
        <v>0</v>
      </c>
      <c r="H266" s="160"/>
      <c r="I266" s="231">
        <f t="shared" si="59"/>
        <v>0</v>
      </c>
      <c r="J266" s="235">
        <f t="shared" si="60"/>
        <v>0</v>
      </c>
      <c r="K266" s="292"/>
      <c r="L266" s="274"/>
      <c r="M266" s="235">
        <f t="shared" si="61"/>
        <v>0</v>
      </c>
      <c r="N266" s="237"/>
      <c r="O266" s="277"/>
      <c r="P266" s="265">
        <f t="shared" si="62"/>
        <v>0</v>
      </c>
      <c r="Q266" s="188"/>
      <c r="R266" s="288"/>
      <c r="S266" s="285">
        <f t="shared" si="63"/>
        <v>0</v>
      </c>
      <c r="T266" s="203"/>
      <c r="V266" s="281"/>
      <c r="W266" s="296"/>
      <c r="X266" s="281"/>
    </row>
    <row r="267" spans="1:24" s="49" customFormat="1" x14ac:dyDescent="0.2">
      <c r="A267" s="211"/>
      <c r="B267" s="212"/>
      <c r="C267" s="215"/>
      <c r="D267" s="214"/>
      <c r="E267" s="136"/>
      <c r="F267" s="137"/>
      <c r="G267" s="229"/>
      <c r="H267" s="160"/>
      <c r="I267" s="231"/>
      <c r="J267" s="235" t="str">
        <f t="shared" si="60"/>
        <v/>
      </c>
      <c r="K267" s="292"/>
      <c r="L267" s="274"/>
      <c r="M267" s="235" t="str">
        <f t="shared" si="61"/>
        <v/>
      </c>
      <c r="N267" s="237"/>
      <c r="O267" s="277"/>
      <c r="P267" s="265" t="str">
        <f t="shared" si="62"/>
        <v/>
      </c>
      <c r="Q267" s="188"/>
      <c r="R267" s="288"/>
      <c r="S267" s="285" t="str">
        <f t="shared" si="63"/>
        <v/>
      </c>
      <c r="T267" s="203"/>
      <c r="V267" s="281"/>
      <c r="W267" s="296"/>
      <c r="X267" s="281"/>
    </row>
    <row r="268" spans="1:24" s="49" customFormat="1" ht="15" customHeight="1" x14ac:dyDescent="0.2">
      <c r="A268" s="97"/>
      <c r="B268" s="96"/>
      <c r="C268" s="144"/>
      <c r="D268" s="273"/>
      <c r="E268" s="136"/>
      <c r="F268" s="137" t="str">
        <f>IF(D268&lt;&gt;"",SUMPRODUCT(E268:E268,$E$5:$E$5),"")</f>
        <v/>
      </c>
      <c r="G268" s="229" t="str">
        <f>IF(D268&lt;&gt;"",ROUND(+F268+(F268*$G$5),0),"")</f>
        <v/>
      </c>
      <c r="H268" s="138"/>
      <c r="I268" s="274" t="str">
        <f>IF(D268&lt;&gt;"",ROUND(H268/$I$3,2),"")</f>
        <v/>
      </c>
      <c r="J268" s="235" t="str">
        <f t="shared" si="60"/>
        <v/>
      </c>
      <c r="K268" s="292"/>
      <c r="L268" s="274"/>
      <c r="M268" s="235" t="str">
        <f t="shared" si="61"/>
        <v/>
      </c>
      <c r="N268" s="222"/>
      <c r="O268" s="276"/>
      <c r="P268" s="265" t="str">
        <f t="shared" si="62"/>
        <v/>
      </c>
      <c r="Q268" s="188"/>
      <c r="R268" s="288"/>
      <c r="S268" s="285" t="str">
        <f t="shared" si="63"/>
        <v/>
      </c>
      <c r="T268" s="202"/>
      <c r="V268" s="249"/>
      <c r="W268" s="249"/>
      <c r="X268" s="249"/>
    </row>
    <row r="269" spans="1:24" s="49" customFormat="1" ht="15" customHeight="1" x14ac:dyDescent="0.2">
      <c r="A269" s="97"/>
      <c r="B269" s="96"/>
      <c r="C269" s="144"/>
      <c r="D269" s="273"/>
      <c r="E269" s="136"/>
      <c r="F269" s="137"/>
      <c r="G269" s="229"/>
      <c r="H269" s="138"/>
      <c r="I269" s="274"/>
      <c r="J269" s="235"/>
      <c r="K269" s="292"/>
      <c r="L269" s="274"/>
      <c r="M269" s="235"/>
      <c r="N269" s="222"/>
      <c r="O269" s="276"/>
      <c r="P269" s="265"/>
      <c r="Q269" s="188"/>
      <c r="R269" s="288"/>
      <c r="S269" s="285"/>
      <c r="T269" s="202"/>
      <c r="V269" s="249"/>
      <c r="W269" s="249"/>
      <c r="X269" s="249"/>
    </row>
    <row r="270" spans="1:24" s="49" customFormat="1" ht="15" customHeight="1" x14ac:dyDescent="0.2">
      <c r="A270" s="97"/>
      <c r="B270" s="96"/>
      <c r="C270" s="144"/>
      <c r="D270" s="273"/>
      <c r="E270" s="136"/>
      <c r="F270" s="137"/>
      <c r="G270" s="229"/>
      <c r="H270" s="138"/>
      <c r="I270" s="274"/>
      <c r="J270" s="235"/>
      <c r="K270" s="292"/>
      <c r="L270" s="274"/>
      <c r="M270" s="235"/>
      <c r="N270" s="222"/>
      <c r="O270" s="276"/>
      <c r="P270" s="265"/>
      <c r="Q270" s="188"/>
      <c r="R270" s="288"/>
      <c r="S270" s="285"/>
      <c r="T270" s="202"/>
      <c r="V270" s="249"/>
      <c r="W270" s="249"/>
      <c r="X270" s="249"/>
    </row>
    <row r="271" spans="1:24" s="49" customFormat="1" ht="15" customHeight="1" x14ac:dyDescent="0.2">
      <c r="A271" s="97"/>
      <c r="B271" s="96"/>
      <c r="C271" s="144"/>
      <c r="D271" s="273"/>
      <c r="E271" s="136"/>
      <c r="F271" s="137"/>
      <c r="G271" s="229"/>
      <c r="H271" s="138"/>
      <c r="I271" s="274"/>
      <c r="J271" s="235"/>
      <c r="K271" s="292"/>
      <c r="L271" s="274"/>
      <c r="M271" s="235"/>
      <c r="N271" s="222"/>
      <c r="O271" s="276"/>
      <c r="P271" s="265"/>
      <c r="Q271" s="188"/>
      <c r="R271" s="288"/>
      <c r="S271" s="285"/>
      <c r="T271" s="202"/>
      <c r="V271" s="249"/>
      <c r="W271" s="249"/>
      <c r="X271" s="249"/>
    </row>
    <row r="272" spans="1:24" s="49" customFormat="1" ht="15" customHeight="1" x14ac:dyDescent="0.2">
      <c r="A272" s="97"/>
      <c r="B272" s="96"/>
      <c r="C272" s="144"/>
      <c r="D272" s="273"/>
      <c r="E272" s="136"/>
      <c r="F272" s="137"/>
      <c r="G272" s="229"/>
      <c r="H272" s="138"/>
      <c r="I272" s="274"/>
      <c r="J272" s="235"/>
      <c r="K272" s="292"/>
      <c r="L272" s="274"/>
      <c r="M272" s="235"/>
      <c r="N272" s="222"/>
      <c r="O272" s="276"/>
      <c r="P272" s="265"/>
      <c r="Q272" s="188"/>
      <c r="R272" s="288"/>
      <c r="S272" s="285"/>
      <c r="T272" s="202"/>
      <c r="V272" s="249"/>
      <c r="W272" s="249"/>
      <c r="X272" s="249"/>
    </row>
    <row r="273" spans="1:24" s="49" customFormat="1" ht="15" customHeight="1" x14ac:dyDescent="0.2">
      <c r="A273" s="97"/>
      <c r="B273" s="96"/>
      <c r="C273" s="144"/>
      <c r="D273" s="273"/>
      <c r="E273" s="136"/>
      <c r="F273" s="137"/>
      <c r="G273" s="229"/>
      <c r="H273" s="138"/>
      <c r="I273" s="274"/>
      <c r="J273" s="235"/>
      <c r="K273" s="292"/>
      <c r="L273" s="274"/>
      <c r="M273" s="235"/>
      <c r="N273" s="222"/>
      <c r="O273" s="276"/>
      <c r="P273" s="265"/>
      <c r="Q273" s="188"/>
      <c r="R273" s="288"/>
      <c r="S273" s="285"/>
      <c r="T273" s="202"/>
      <c r="V273" s="249"/>
      <c r="W273" s="249"/>
      <c r="X273" s="249"/>
    </row>
    <row r="274" spans="1:24" s="49" customFormat="1" ht="15" customHeight="1" x14ac:dyDescent="0.2">
      <c r="A274" s="97"/>
      <c r="B274" s="96"/>
      <c r="C274" s="144"/>
      <c r="D274" s="273"/>
      <c r="E274" s="136"/>
      <c r="F274" s="137"/>
      <c r="G274" s="229"/>
      <c r="H274" s="138"/>
      <c r="I274" s="274"/>
      <c r="J274" s="235"/>
      <c r="K274" s="292"/>
      <c r="L274" s="274"/>
      <c r="M274" s="235"/>
      <c r="N274" s="222"/>
      <c r="O274" s="276"/>
      <c r="P274" s="265"/>
      <c r="Q274" s="188"/>
      <c r="R274" s="288"/>
      <c r="S274" s="285"/>
      <c r="T274" s="202"/>
      <c r="V274" s="249"/>
      <c r="W274" s="249"/>
      <c r="X274" s="249"/>
    </row>
    <row r="275" spans="1:24" s="49" customFormat="1" ht="15" customHeight="1" x14ac:dyDescent="0.2">
      <c r="A275" s="97"/>
      <c r="B275" s="96"/>
      <c r="C275" s="144"/>
      <c r="D275" s="273"/>
      <c r="E275" s="136"/>
      <c r="F275" s="137"/>
      <c r="G275" s="229"/>
      <c r="H275" s="138"/>
      <c r="I275" s="274"/>
      <c r="J275" s="235"/>
      <c r="K275" s="292"/>
      <c r="L275" s="274"/>
      <c r="M275" s="235"/>
      <c r="N275" s="222"/>
      <c r="O275" s="276"/>
      <c r="P275" s="265"/>
      <c r="Q275" s="188"/>
      <c r="R275" s="288"/>
      <c r="S275" s="285"/>
      <c r="T275" s="202"/>
      <c r="V275" s="249"/>
      <c r="W275" s="249"/>
      <c r="X275" s="249"/>
    </row>
    <row r="276" spans="1:24" s="49" customFormat="1" ht="15" customHeight="1" x14ac:dyDescent="0.2">
      <c r="A276" s="97"/>
      <c r="B276" s="96"/>
      <c r="C276" s="144"/>
      <c r="D276" s="273"/>
      <c r="E276" s="136"/>
      <c r="F276" s="137"/>
      <c r="G276" s="229"/>
      <c r="H276" s="138"/>
      <c r="I276" s="274"/>
      <c r="J276" s="235"/>
      <c r="K276" s="292"/>
      <c r="L276" s="274"/>
      <c r="M276" s="235"/>
      <c r="N276" s="222"/>
      <c r="O276" s="276"/>
      <c r="P276" s="265"/>
      <c r="Q276" s="188"/>
      <c r="R276" s="288"/>
      <c r="S276" s="285"/>
      <c r="T276" s="202"/>
      <c r="V276" s="249"/>
      <c r="W276" s="249"/>
      <c r="X276" s="249"/>
    </row>
    <row r="277" spans="1:24" s="49" customFormat="1" ht="15" customHeight="1" x14ac:dyDescent="0.2">
      <c r="A277" s="97"/>
      <c r="B277" s="96"/>
      <c r="C277" s="144"/>
      <c r="D277" s="273"/>
      <c r="E277" s="136"/>
      <c r="F277" s="137"/>
      <c r="G277" s="229"/>
      <c r="H277" s="138"/>
      <c r="I277" s="274"/>
      <c r="J277" s="235"/>
      <c r="K277" s="292"/>
      <c r="L277" s="274"/>
      <c r="M277" s="235"/>
      <c r="N277" s="222"/>
      <c r="O277" s="276"/>
      <c r="P277" s="265"/>
      <c r="Q277" s="188"/>
      <c r="R277" s="288"/>
      <c r="S277" s="285"/>
      <c r="T277" s="202"/>
      <c r="V277" s="249"/>
      <c r="W277" s="249"/>
      <c r="X277" s="249"/>
    </row>
    <row r="278" spans="1:24" s="49" customFormat="1" ht="15" customHeight="1" x14ac:dyDescent="0.2">
      <c r="A278" s="97"/>
      <c r="B278" s="96"/>
      <c r="C278" s="144"/>
      <c r="D278" s="273"/>
      <c r="E278" s="136"/>
      <c r="F278" s="137"/>
      <c r="G278" s="229"/>
      <c r="H278" s="138"/>
      <c r="I278" s="274"/>
      <c r="J278" s="235"/>
      <c r="K278" s="292"/>
      <c r="L278" s="274"/>
      <c r="M278" s="235"/>
      <c r="N278" s="222"/>
      <c r="O278" s="276"/>
      <c r="P278" s="265"/>
      <c r="Q278" s="188"/>
      <c r="R278" s="288"/>
      <c r="S278" s="285"/>
      <c r="T278" s="202"/>
      <c r="V278" s="249"/>
      <c r="W278" s="249"/>
      <c r="X278" s="249"/>
    </row>
    <row r="279" spans="1:24" s="49" customFormat="1" ht="15" customHeight="1" x14ac:dyDescent="0.2">
      <c r="A279" s="97"/>
      <c r="B279" s="96"/>
      <c r="C279" s="144"/>
      <c r="D279" s="273"/>
      <c r="E279" s="136"/>
      <c r="F279" s="137"/>
      <c r="G279" s="229"/>
      <c r="H279" s="138"/>
      <c r="I279" s="274"/>
      <c r="J279" s="235"/>
      <c r="K279" s="292"/>
      <c r="L279" s="274"/>
      <c r="M279" s="235"/>
      <c r="N279" s="222"/>
      <c r="O279" s="276"/>
      <c r="P279" s="265"/>
      <c r="Q279" s="188"/>
      <c r="R279" s="288"/>
      <c r="S279" s="285"/>
      <c r="T279" s="202"/>
      <c r="V279" s="249"/>
      <c r="W279" s="249"/>
      <c r="X279" s="249"/>
    </row>
    <row r="280" spans="1:24" s="49" customFormat="1" ht="15" customHeight="1" x14ac:dyDescent="0.2">
      <c r="A280" s="97"/>
      <c r="B280" s="96"/>
      <c r="C280" s="144"/>
      <c r="D280" s="273"/>
      <c r="E280" s="136"/>
      <c r="F280" s="137"/>
      <c r="G280" s="229"/>
      <c r="H280" s="138"/>
      <c r="I280" s="274"/>
      <c r="J280" s="235"/>
      <c r="K280" s="292"/>
      <c r="L280" s="274"/>
      <c r="M280" s="235"/>
      <c r="N280" s="222"/>
      <c r="O280" s="276"/>
      <c r="P280" s="265"/>
      <c r="Q280" s="188"/>
      <c r="R280" s="288"/>
      <c r="S280" s="285"/>
      <c r="T280" s="202"/>
      <c r="V280" s="249"/>
      <c r="W280" s="249"/>
      <c r="X280" s="249"/>
    </row>
    <row r="281" spans="1:24" s="49" customFormat="1" ht="15" customHeight="1" x14ac:dyDescent="0.2">
      <c r="A281" s="97"/>
      <c r="B281" s="96"/>
      <c r="C281" s="144"/>
      <c r="D281" s="273"/>
      <c r="E281" s="136"/>
      <c r="F281" s="137"/>
      <c r="G281" s="229"/>
      <c r="H281" s="138"/>
      <c r="I281" s="274"/>
      <c r="J281" s="235"/>
      <c r="K281" s="292"/>
      <c r="L281" s="274"/>
      <c r="M281" s="235"/>
      <c r="N281" s="222"/>
      <c r="O281" s="276"/>
      <c r="P281" s="265"/>
      <c r="Q281" s="188"/>
      <c r="R281" s="288"/>
      <c r="S281" s="285"/>
      <c r="T281" s="202"/>
      <c r="V281" s="249"/>
      <c r="W281" s="249"/>
      <c r="X281" s="249"/>
    </row>
    <row r="282" spans="1:24" s="49" customFormat="1" ht="15" customHeight="1" thickBot="1" x14ac:dyDescent="0.25">
      <c r="A282" s="97"/>
      <c r="B282" s="96"/>
      <c r="C282" s="144"/>
      <c r="D282" s="273"/>
      <c r="E282" s="136"/>
      <c r="F282" s="137"/>
      <c r="G282" s="229" t="str">
        <f>IF(D282&lt;&gt;"",ROUND(+F282+(F282*$G$5),0),"")</f>
        <v/>
      </c>
      <c r="H282" s="138"/>
      <c r="I282" s="274" t="str">
        <f>IF(D282&lt;&gt;"",ROUND(H282/$I$3,2),"")</f>
        <v/>
      </c>
      <c r="J282" s="235" t="str">
        <f>IF(I282&lt;&gt;"",ROUND($G282*I282,2),"")</f>
        <v/>
      </c>
      <c r="K282" s="292"/>
      <c r="L282" s="274"/>
      <c r="M282" s="235" t="str">
        <f t="shared" si="61"/>
        <v/>
      </c>
      <c r="N282" s="222"/>
      <c r="O282" s="276"/>
      <c r="P282" s="297" t="str">
        <f>IF($C282="","",ROUND($G282*N282,2))</f>
        <v/>
      </c>
      <c r="Q282" s="188"/>
      <c r="R282" s="288"/>
      <c r="S282" s="285"/>
      <c r="T282" s="202"/>
      <c r="V282" s="249"/>
      <c r="W282" s="249"/>
      <c r="X282" s="249"/>
    </row>
    <row r="283" spans="1:24" ht="13.5" x14ac:dyDescent="0.25">
      <c r="A283" s="3"/>
      <c r="B283" s="4" t="s">
        <v>22</v>
      </c>
      <c r="C283" s="5"/>
      <c r="D283" s="5"/>
      <c r="E283" s="5"/>
      <c r="F283" s="5"/>
      <c r="G283" s="102"/>
      <c r="H283" s="121"/>
      <c r="I283" s="238"/>
      <c r="J283" s="189" t="e">
        <f>SUM(J10:J61)</f>
        <v>#VALUE!</v>
      </c>
      <c r="K283" s="223"/>
      <c r="L283" s="189"/>
      <c r="M283" s="258">
        <f>SUM(M10:M61)</f>
        <v>0</v>
      </c>
      <c r="N283" s="223"/>
      <c r="O283" s="189"/>
      <c r="P283" s="266">
        <f>SUM(P10:P61)</f>
        <v>0</v>
      </c>
      <c r="Q283" s="278"/>
      <c r="R283" s="238"/>
      <c r="S283" s="147">
        <f>SUM(S10:S61)</f>
        <v>0</v>
      </c>
      <c r="T283" s="204"/>
      <c r="V283" s="252">
        <f>SUM(V10:V61)</f>
        <v>0</v>
      </c>
      <c r="W283" s="252">
        <f>SUM(W10:W61)</f>
        <v>0</v>
      </c>
      <c r="X283" s="252">
        <f>SUM(X10:X61)</f>
        <v>0</v>
      </c>
    </row>
    <row r="284" spans="1:24" ht="13.5" x14ac:dyDescent="0.25">
      <c r="A284" s="6"/>
      <c r="B284" s="7" t="s">
        <v>9</v>
      </c>
      <c r="C284" s="8"/>
      <c r="D284" s="8"/>
      <c r="E284" s="8"/>
      <c r="F284" s="8"/>
      <c r="G284" s="103"/>
      <c r="H284" s="122"/>
      <c r="I284" s="239"/>
      <c r="J284" s="190"/>
      <c r="K284" s="224"/>
      <c r="L284" s="190"/>
      <c r="M284" s="259"/>
      <c r="N284" s="224"/>
      <c r="O284" s="190"/>
      <c r="P284" s="267"/>
      <c r="Q284" s="279"/>
      <c r="R284" s="239"/>
      <c r="S284" s="148"/>
      <c r="T284" s="204"/>
      <c r="V284" s="253"/>
      <c r="W284" s="253"/>
      <c r="X284" s="253"/>
    </row>
    <row r="285" spans="1:24" ht="13.5" x14ac:dyDescent="0.25">
      <c r="A285" s="9"/>
      <c r="B285" s="10" t="s">
        <v>10</v>
      </c>
      <c r="C285" s="11"/>
      <c r="D285" s="11"/>
      <c r="E285" s="11"/>
      <c r="F285" s="11"/>
      <c r="G285" s="104"/>
      <c r="H285" s="123"/>
      <c r="I285" s="240"/>
      <c r="J285" s="191" t="e">
        <f>+J283+J284</f>
        <v>#VALUE!</v>
      </c>
      <c r="K285" s="225"/>
      <c r="L285" s="191"/>
      <c r="M285" s="260">
        <f>+M283+M284</f>
        <v>0</v>
      </c>
      <c r="N285" s="225"/>
      <c r="O285" s="191"/>
      <c r="P285" s="268">
        <f>+P283+P284</f>
        <v>0</v>
      </c>
      <c r="Q285" s="280"/>
      <c r="R285" s="240"/>
      <c r="S285" s="161">
        <f>+S283+S284</f>
        <v>0</v>
      </c>
      <c r="T285" s="204"/>
      <c r="V285" s="254">
        <f>+V283+V284</f>
        <v>0</v>
      </c>
      <c r="W285" s="254">
        <f>+W283+W284</f>
        <v>0</v>
      </c>
      <c r="X285" s="254">
        <f>+X283+X284</f>
        <v>0</v>
      </c>
    </row>
    <row r="286" spans="1:24" ht="14.25" thickBot="1" x14ac:dyDescent="0.3">
      <c r="A286" s="12"/>
      <c r="B286" s="13" t="s">
        <v>21</v>
      </c>
      <c r="C286" s="14"/>
      <c r="D286" s="14"/>
      <c r="E286" s="14"/>
      <c r="F286" s="14"/>
      <c r="G286" s="105"/>
      <c r="H286" s="124"/>
      <c r="I286" s="193"/>
      <c r="J286" s="125"/>
      <c r="K286" s="226"/>
      <c r="L286" s="125"/>
      <c r="M286" s="261" t="e">
        <f>$J$283-M285</f>
        <v>#VALUE!</v>
      </c>
      <c r="N286" s="226"/>
      <c r="O286" s="125"/>
      <c r="P286" s="269" t="e">
        <f>$J$283-P285</f>
        <v>#VALUE!</v>
      </c>
      <c r="Q286" s="125"/>
      <c r="R286" s="193"/>
      <c r="S286" s="126" t="e">
        <f>$J$283-S285</f>
        <v>#VALUE!</v>
      </c>
      <c r="T286" s="205"/>
      <c r="V286" s="255" t="e">
        <f>$J$283-V285</f>
        <v>#VALUE!</v>
      </c>
      <c r="W286" s="255" t="e">
        <f>$J$283-W285</f>
        <v>#VALUE!</v>
      </c>
      <c r="X286" s="255" t="e">
        <f>$J$283-X285</f>
        <v>#VALUE!</v>
      </c>
    </row>
    <row r="287" spans="1:24" ht="13.5" thickTop="1" x14ac:dyDescent="0.2">
      <c r="K287" s="162"/>
      <c r="L287" s="162"/>
      <c r="M287" s="162" t="e">
        <f>M286/$J$283</f>
        <v>#VALUE!</v>
      </c>
      <c r="N287" s="162"/>
      <c r="O287" s="162"/>
      <c r="P287" s="162" t="e">
        <f>P286/$J$283</f>
        <v>#VALUE!</v>
      </c>
      <c r="S287" s="162" t="e">
        <f>S286/$J$283</f>
        <v>#VALUE!</v>
      </c>
      <c r="T287" s="206"/>
      <c r="V287" s="162"/>
      <c r="W287" s="162"/>
      <c r="X287" s="162"/>
    </row>
    <row r="288" spans="1:24" ht="12.75" hidden="1" customHeight="1" x14ac:dyDescent="0.2">
      <c r="A288" s="15"/>
      <c r="B288" s="16" t="s">
        <v>14</v>
      </c>
      <c r="C288" s="17"/>
      <c r="D288" s="17"/>
      <c r="E288" s="18"/>
      <c r="F288" s="18"/>
      <c r="G288" s="106"/>
      <c r="H288" s="18"/>
      <c r="I288" s="18"/>
      <c r="J288" s="89" t="s">
        <v>15</v>
      </c>
      <c r="K288" s="89"/>
      <c r="L288" s="89"/>
      <c r="M288" s="89"/>
      <c r="N288" s="89"/>
      <c r="O288" s="89"/>
      <c r="P288" s="89"/>
      <c r="Q288" s="18"/>
      <c r="R288" s="18"/>
      <c r="S288" s="89" t="s">
        <v>15</v>
      </c>
      <c r="V288" s="89"/>
      <c r="W288" s="89"/>
      <c r="X288" s="89"/>
    </row>
    <row r="289" spans="1:24" ht="12.75" hidden="1" customHeight="1" x14ac:dyDescent="0.2">
      <c r="A289" s="15"/>
      <c r="B289" s="19"/>
      <c r="C289" s="17"/>
      <c r="D289" s="17"/>
      <c r="E289" s="18"/>
      <c r="F289" s="18"/>
      <c r="G289" s="106"/>
      <c r="H289" s="18"/>
      <c r="I289" s="18"/>
      <c r="J289" s="90"/>
      <c r="K289" s="90"/>
      <c r="L289" s="90"/>
      <c r="M289" s="90"/>
      <c r="N289" s="90"/>
      <c r="O289" s="90"/>
      <c r="P289" s="90"/>
      <c r="Q289" s="18"/>
      <c r="R289" s="18"/>
      <c r="S289" s="90"/>
      <c r="V289" s="90"/>
      <c r="W289" s="90"/>
      <c r="X289" s="90"/>
    </row>
    <row r="290" spans="1:24" ht="12.75" hidden="1" customHeight="1" x14ac:dyDescent="0.2">
      <c r="A290" s="15"/>
      <c r="B290" s="19" t="s">
        <v>16</v>
      </c>
      <c r="C290" s="17"/>
      <c r="D290" s="17"/>
      <c r="E290" s="18"/>
      <c r="F290" s="18"/>
      <c r="G290" s="106"/>
      <c r="H290" s="18"/>
      <c r="I290" s="18"/>
      <c r="J290" s="90" t="e">
        <f>SUMPRODUCT(#REF!,H9:H17)</f>
        <v>#REF!</v>
      </c>
      <c r="K290" s="90"/>
      <c r="L290" s="90"/>
      <c r="M290" s="90"/>
      <c r="N290" s="90"/>
      <c r="O290" s="90"/>
      <c r="P290" s="90"/>
      <c r="Q290" s="18"/>
      <c r="R290" s="18"/>
      <c r="S290" s="90" t="e">
        <f>SUMPRODUCT(#REF!,#REF!)</f>
        <v>#REF!</v>
      </c>
      <c r="V290" s="90"/>
      <c r="W290" s="90"/>
      <c r="X290" s="90"/>
    </row>
    <row r="291" spans="1:24" ht="12.75" hidden="1" customHeight="1" x14ac:dyDescent="0.2">
      <c r="A291" s="15"/>
      <c r="B291" s="20" t="s">
        <v>17</v>
      </c>
      <c r="C291" s="21"/>
      <c r="D291" s="21"/>
      <c r="E291" s="22"/>
      <c r="F291" s="22"/>
      <c r="G291" s="107"/>
      <c r="H291" s="22"/>
      <c r="I291" s="22"/>
      <c r="J291" s="91" t="e">
        <f>J290-#REF!</f>
        <v>#REF!</v>
      </c>
      <c r="K291" s="91"/>
      <c r="L291" s="91"/>
      <c r="M291" s="91"/>
      <c r="N291" s="91"/>
      <c r="O291" s="91"/>
      <c r="P291" s="91"/>
      <c r="Q291" s="22"/>
      <c r="R291" s="22"/>
      <c r="S291" s="91" t="e">
        <f>S290-#REF!</f>
        <v>#REF!</v>
      </c>
      <c r="V291" s="91"/>
      <c r="W291" s="91"/>
      <c r="X291" s="91"/>
    </row>
    <row r="292" spans="1:24" s="23" customFormat="1" x14ac:dyDescent="0.2">
      <c r="B292" s="24"/>
      <c r="C292" s="25"/>
      <c r="D292" s="25"/>
      <c r="E292" s="26"/>
      <c r="F292" s="26"/>
      <c r="G292" s="108"/>
      <c r="H292" s="27"/>
      <c r="I292" s="27"/>
      <c r="J292" s="92"/>
      <c r="K292" s="92"/>
      <c r="L292" s="92"/>
      <c r="M292" s="92"/>
      <c r="N292" s="92"/>
      <c r="O292" s="92"/>
      <c r="P292" s="92"/>
      <c r="Q292" s="27"/>
      <c r="R292" s="27"/>
      <c r="S292" s="92"/>
      <c r="T292" s="207"/>
      <c r="V292" s="92"/>
      <c r="W292" s="92"/>
      <c r="X292" s="92"/>
    </row>
    <row r="293" spans="1:24" s="23" customFormat="1" ht="13.5" thickBot="1" x14ac:dyDescent="0.25">
      <c r="B293" s="24"/>
      <c r="C293" s="25"/>
      <c r="D293" s="25"/>
      <c r="E293" s="26"/>
      <c r="F293" s="26"/>
      <c r="G293" s="108"/>
      <c r="H293" s="27"/>
      <c r="I293" s="27"/>
      <c r="J293" s="92"/>
      <c r="K293" s="92"/>
      <c r="L293" s="92"/>
      <c r="M293" s="92"/>
      <c r="N293" s="92"/>
      <c r="O293" s="92"/>
      <c r="P293" s="92"/>
      <c r="Q293" s="27"/>
      <c r="R293" s="27"/>
      <c r="S293" s="92"/>
      <c r="T293" s="207"/>
      <c r="V293" s="92"/>
      <c r="W293" s="92"/>
      <c r="X293" s="92"/>
    </row>
    <row r="294" spans="1:24" s="23" customFormat="1" x14ac:dyDescent="0.2">
      <c r="A294" s="127"/>
      <c r="B294" s="128" t="s">
        <v>25</v>
      </c>
      <c r="C294" s="128"/>
      <c r="D294" s="128"/>
      <c r="E294" s="128"/>
      <c r="F294" s="129"/>
      <c r="G294" s="130"/>
      <c r="H294" s="175"/>
      <c r="I294" s="175"/>
      <c r="J294" s="176"/>
      <c r="K294" s="176" t="s">
        <v>29</v>
      </c>
      <c r="L294" s="176"/>
      <c r="M294" s="176"/>
      <c r="N294" s="176" t="s">
        <v>29</v>
      </c>
      <c r="O294" s="176"/>
      <c r="P294" s="176"/>
      <c r="Q294" s="175" t="s">
        <v>30</v>
      </c>
      <c r="R294" s="175"/>
      <c r="S294" s="176"/>
      <c r="T294" s="176"/>
      <c r="V294" s="176"/>
      <c r="W294" s="176"/>
      <c r="X294" s="176"/>
    </row>
    <row r="295" spans="1:24" s="23" customFormat="1" ht="13.5" thickBot="1" x14ac:dyDescent="0.25">
      <c r="A295" s="131"/>
      <c r="B295" s="132" t="s">
        <v>26</v>
      </c>
      <c r="C295" s="132"/>
      <c r="D295" s="132"/>
      <c r="E295" s="132"/>
      <c r="F295" s="133"/>
      <c r="G295" s="134"/>
      <c r="H295" s="133"/>
      <c r="I295" s="133"/>
      <c r="J295" s="135"/>
      <c r="K295" s="135"/>
      <c r="L295" s="135"/>
      <c r="M295" s="135"/>
      <c r="N295" s="135"/>
      <c r="O295" s="135"/>
      <c r="P295" s="135"/>
      <c r="Q295" s="133"/>
      <c r="R295" s="133"/>
      <c r="S295" s="135"/>
      <c r="T295" s="133"/>
      <c r="V295" s="135"/>
      <c r="W295" s="135"/>
      <c r="X295" s="135"/>
    </row>
    <row r="296" spans="1:24" s="23" customFormat="1" x14ac:dyDescent="0.2">
      <c r="A296" s="163"/>
      <c r="B296" s="164"/>
      <c r="C296" s="164"/>
      <c r="D296" s="164"/>
      <c r="E296" s="164"/>
      <c r="F296" s="165"/>
      <c r="G296" s="166"/>
      <c r="H296" s="165"/>
      <c r="I296" s="165"/>
      <c r="J296" s="167"/>
      <c r="K296" s="167"/>
      <c r="L296" s="167"/>
      <c r="M296" s="167"/>
      <c r="N296" s="167"/>
      <c r="O296" s="167"/>
      <c r="P296" s="167"/>
      <c r="Q296" s="165"/>
      <c r="R296" s="165"/>
      <c r="S296" s="167"/>
      <c r="T296" s="207"/>
      <c r="V296" s="167"/>
      <c r="W296" s="167"/>
      <c r="X296" s="167"/>
    </row>
    <row r="297" spans="1:24" s="15" customFormat="1" x14ac:dyDescent="0.2">
      <c r="A297" s="169"/>
      <c r="B297" s="170" t="s">
        <v>14</v>
      </c>
      <c r="C297" s="171"/>
      <c r="D297" s="171"/>
      <c r="E297" s="172"/>
      <c r="F297" s="172"/>
      <c r="G297" s="172"/>
      <c r="H297" s="174"/>
      <c r="I297" s="174"/>
      <c r="J297" s="178" t="str">
        <f>H6</f>
        <v>AA Cost</v>
      </c>
      <c r="K297" s="178"/>
      <c r="L297" s="178"/>
      <c r="M297" s="178">
        <f>+K6</f>
        <v>0</v>
      </c>
      <c r="N297" s="178"/>
      <c r="O297" s="178"/>
      <c r="P297" s="178">
        <f>+N6</f>
        <v>0</v>
      </c>
      <c r="Q297" s="177"/>
      <c r="R297" s="177"/>
      <c r="S297" s="178">
        <f>+Q6</f>
        <v>0</v>
      </c>
      <c r="T297" s="177"/>
      <c r="V297" s="178"/>
      <c r="W297" s="178"/>
      <c r="X297" s="178"/>
    </row>
    <row r="298" spans="1:24" s="15" customFormat="1" x14ac:dyDescent="0.2">
      <c r="A298" s="169"/>
      <c r="B298" s="173"/>
      <c r="C298" s="171"/>
      <c r="D298" s="171"/>
      <c r="E298" s="172"/>
      <c r="F298" s="172"/>
      <c r="G298" s="172"/>
      <c r="H298" s="174"/>
      <c r="I298" s="174"/>
      <c r="J298" s="174"/>
      <c r="K298" s="178"/>
      <c r="L298" s="178"/>
      <c r="M298" s="174"/>
      <c r="N298" s="178"/>
      <c r="O298" s="178"/>
      <c r="P298" s="174"/>
      <c r="Q298" s="177"/>
      <c r="R298" s="177"/>
      <c r="S298" s="178"/>
      <c r="T298" s="177"/>
      <c r="V298" s="174"/>
      <c r="W298" s="174"/>
      <c r="X298" s="178"/>
    </row>
    <row r="299" spans="1:24" s="15" customFormat="1" x14ac:dyDescent="0.2">
      <c r="A299" s="169"/>
      <c r="B299" s="173" t="s">
        <v>16</v>
      </c>
      <c r="C299" s="171"/>
      <c r="D299" s="171"/>
      <c r="E299" s="172"/>
      <c r="F299" s="172"/>
      <c r="G299" s="172"/>
      <c r="H299" s="172"/>
      <c r="I299" s="172"/>
      <c r="J299" s="180">
        <f>SUMPRODUCT($F$10:$F$61,I10:I61)</f>
        <v>0</v>
      </c>
      <c r="K299" s="180"/>
      <c r="L299" s="180"/>
      <c r="M299" s="180">
        <f>SUMPRODUCT($F$10:$F$61,K10:K61)</f>
        <v>0</v>
      </c>
      <c r="N299" s="180"/>
      <c r="O299" s="180"/>
      <c r="P299" s="180">
        <f>SUMPRODUCT($F$10:$F$61,N10:N61)</f>
        <v>0</v>
      </c>
      <c r="Q299" s="179"/>
      <c r="R299" s="179"/>
      <c r="S299" s="180">
        <f>SUMPRODUCT($F$10:$F$61,Q10:Q61)</f>
        <v>0</v>
      </c>
      <c r="T299" s="179"/>
      <c r="V299" s="180"/>
      <c r="W299" s="180"/>
      <c r="X299" s="180"/>
    </row>
    <row r="300" spans="1:24" s="15" customFormat="1" x14ac:dyDescent="0.2">
      <c r="A300" s="169"/>
      <c r="B300" s="181" t="s">
        <v>17</v>
      </c>
      <c r="C300" s="182"/>
      <c r="D300" s="182"/>
      <c r="E300" s="183"/>
      <c r="F300" s="183"/>
      <c r="G300" s="183"/>
      <c r="H300" s="183"/>
      <c r="I300" s="183"/>
      <c r="J300" s="184" t="e">
        <f>J299-J285</f>
        <v>#VALUE!</v>
      </c>
      <c r="K300" s="184"/>
      <c r="L300" s="184"/>
      <c r="M300" s="184">
        <f>M299-M285</f>
        <v>0</v>
      </c>
      <c r="N300" s="184"/>
      <c r="O300" s="184"/>
      <c r="P300" s="184">
        <f>P299-P285</f>
        <v>0</v>
      </c>
      <c r="Q300" s="185"/>
      <c r="R300" s="185"/>
      <c r="S300" s="184">
        <f>S299-S285</f>
        <v>0</v>
      </c>
      <c r="T300" s="185"/>
      <c r="V300" s="184"/>
      <c r="W300" s="184"/>
      <c r="X300" s="184"/>
    </row>
    <row r="301" spans="1:24" s="23" customFormat="1" x14ac:dyDescent="0.2">
      <c r="A301" s="168"/>
      <c r="B301" s="168"/>
      <c r="C301" s="168"/>
      <c r="D301" s="168"/>
      <c r="E301" s="168"/>
      <c r="F301" s="168"/>
      <c r="G301" s="168"/>
      <c r="H301" s="168"/>
      <c r="I301" s="168"/>
      <c r="J301" s="168"/>
      <c r="K301" s="167"/>
      <c r="L301" s="167"/>
      <c r="M301" s="167"/>
      <c r="N301" s="167"/>
      <c r="O301" s="167"/>
      <c r="P301" s="167"/>
      <c r="Q301" s="165"/>
      <c r="R301" s="165"/>
      <c r="S301" s="167"/>
      <c r="T301" s="207"/>
      <c r="V301" s="167"/>
      <c r="W301" s="167"/>
      <c r="X301" s="167"/>
    </row>
    <row r="302" spans="1:24" s="23" customFormat="1" x14ac:dyDescent="0.2">
      <c r="A302" s="163"/>
      <c r="B302" s="164"/>
      <c r="C302" s="164"/>
      <c r="D302" s="164"/>
      <c r="E302" s="164"/>
      <c r="F302" s="165"/>
      <c r="G302" s="166"/>
      <c r="H302" s="165"/>
      <c r="I302" s="165"/>
      <c r="J302" s="167"/>
      <c r="K302" s="167"/>
      <c r="L302" s="167"/>
      <c r="M302" s="167"/>
      <c r="N302" s="167"/>
      <c r="O302" s="167"/>
      <c r="P302" s="167"/>
      <c r="Q302" s="165"/>
      <c r="R302" s="165"/>
      <c r="S302" s="167"/>
      <c r="T302" s="207"/>
      <c r="V302" s="167"/>
      <c r="W302" s="167"/>
      <c r="X302" s="167"/>
    </row>
    <row r="303" spans="1:24" s="23" customFormat="1" ht="13.5" thickBot="1" x14ac:dyDescent="0.25">
      <c r="B303" s="24"/>
      <c r="C303" s="25"/>
      <c r="D303" s="25"/>
      <c r="E303" s="26"/>
      <c r="F303" s="26"/>
      <c r="G303" s="108"/>
      <c r="H303" s="27"/>
      <c r="I303" s="27"/>
      <c r="J303" s="92"/>
      <c r="K303" s="92"/>
      <c r="L303" s="92"/>
      <c r="M303" s="92"/>
      <c r="N303" s="92"/>
      <c r="O303" s="92"/>
      <c r="P303" s="92"/>
      <c r="Q303" s="27"/>
      <c r="R303" s="27"/>
      <c r="S303" s="92"/>
      <c r="T303" s="207"/>
      <c r="V303" s="92"/>
      <c r="W303" s="92"/>
      <c r="X303" s="92"/>
    </row>
    <row r="304" spans="1:24" ht="12.75" customHeight="1" x14ac:dyDescent="0.2">
      <c r="A304" s="50"/>
      <c r="B304" s="51" t="s">
        <v>11</v>
      </c>
      <c r="C304" s="52"/>
      <c r="D304" s="53"/>
      <c r="E304" s="28"/>
      <c r="F304" s="28"/>
      <c r="G304" s="110"/>
      <c r="H304" s="28"/>
      <c r="I304" s="28"/>
      <c r="J304" s="93"/>
      <c r="K304" s="367" t="s">
        <v>36</v>
      </c>
      <c r="L304" s="367"/>
      <c r="M304" s="367"/>
      <c r="N304" s="93"/>
      <c r="O304" s="93"/>
      <c r="P304" s="93"/>
      <c r="Q304" s="28" t="s">
        <v>34</v>
      </c>
      <c r="R304" s="28"/>
      <c r="S304" s="93"/>
      <c r="T304" s="28"/>
      <c r="U304" s="241"/>
      <c r="V304" s="241"/>
      <c r="W304" s="93"/>
      <c r="X304" s="93"/>
    </row>
    <row r="305" spans="1:24" x14ac:dyDescent="0.2">
      <c r="A305" s="86"/>
      <c r="B305" s="55"/>
      <c r="C305" s="56"/>
      <c r="D305" s="57"/>
      <c r="E305" s="29"/>
      <c r="F305" s="29"/>
      <c r="G305" s="111"/>
      <c r="H305" s="29"/>
      <c r="I305" s="29"/>
      <c r="J305" s="94"/>
      <c r="K305" s="368"/>
      <c r="L305" s="368"/>
      <c r="M305" s="368"/>
      <c r="N305" s="94"/>
      <c r="O305" s="94"/>
      <c r="P305" s="94"/>
      <c r="Q305" s="29" t="s">
        <v>35</v>
      </c>
      <c r="R305" s="29"/>
      <c r="S305" s="94"/>
      <c r="T305" s="29"/>
      <c r="U305" s="242"/>
      <c r="V305" s="242"/>
      <c r="W305" s="94"/>
      <c r="X305" s="94"/>
    </row>
    <row r="306" spans="1:24" x14ac:dyDescent="0.2">
      <c r="A306" s="54"/>
      <c r="B306" s="55"/>
      <c r="C306" s="56"/>
      <c r="D306" s="57"/>
      <c r="E306" s="29"/>
      <c r="F306" s="29"/>
      <c r="G306" s="111"/>
      <c r="H306" s="29"/>
      <c r="I306" s="29"/>
      <c r="J306" s="94"/>
      <c r="K306" s="368"/>
      <c r="L306" s="368"/>
      <c r="M306" s="368"/>
      <c r="N306" s="94"/>
      <c r="O306" s="94"/>
      <c r="P306" s="94"/>
      <c r="Q306" s="29"/>
      <c r="R306" s="29"/>
      <c r="S306" s="94"/>
      <c r="T306" s="29"/>
      <c r="U306" s="94"/>
      <c r="V306" s="94"/>
      <c r="W306" s="94"/>
      <c r="X306" s="94"/>
    </row>
    <row r="307" spans="1:24" ht="13.5" thickBot="1" x14ac:dyDescent="0.25">
      <c r="A307" s="58"/>
      <c r="B307" s="59"/>
      <c r="C307" s="60"/>
      <c r="D307" s="61"/>
      <c r="E307" s="30"/>
      <c r="F307" s="30"/>
      <c r="G307" s="112"/>
      <c r="H307" s="30"/>
      <c r="I307" s="30"/>
      <c r="J307" s="95"/>
      <c r="K307" s="95"/>
      <c r="L307" s="95"/>
      <c r="M307" s="95"/>
      <c r="N307" s="95"/>
      <c r="O307" s="95"/>
      <c r="P307" s="95"/>
      <c r="Q307" s="30"/>
      <c r="R307" s="30"/>
      <c r="S307" s="95"/>
      <c r="T307" s="30"/>
      <c r="U307" s="95"/>
      <c r="V307" s="95"/>
      <c r="W307" s="95"/>
      <c r="X307" s="95"/>
    </row>
    <row r="308" spans="1:24" ht="13.5" thickBot="1" x14ac:dyDescent="0.25"/>
    <row r="309" spans="1:24" x14ac:dyDescent="0.2">
      <c r="B309" s="31" t="s">
        <v>13</v>
      </c>
      <c r="C309" s="32"/>
      <c r="D309" s="33"/>
      <c r="E309" s="34"/>
      <c r="F309" s="34"/>
      <c r="G309" s="113"/>
      <c r="H309" s="34"/>
      <c r="I309" s="34"/>
      <c r="Q309" s="34"/>
      <c r="R309" s="34"/>
    </row>
    <row r="310" spans="1:24" x14ac:dyDescent="0.2">
      <c r="B310" s="68"/>
      <c r="C310" s="69"/>
      <c r="D310" s="70"/>
      <c r="E310" s="34"/>
      <c r="F310" s="34"/>
      <c r="G310" s="113"/>
      <c r="H310" s="34"/>
      <c r="I310" s="34"/>
      <c r="Q310" s="34"/>
      <c r="R310" s="34"/>
    </row>
    <row r="311" spans="1:24" x14ac:dyDescent="0.2">
      <c r="B311" s="68"/>
      <c r="C311" s="69"/>
      <c r="D311" s="70"/>
      <c r="E311" s="34"/>
      <c r="F311" s="34"/>
      <c r="G311" s="113"/>
      <c r="H311" s="34"/>
      <c r="I311" s="34"/>
      <c r="Q311" s="34"/>
      <c r="R311" s="34"/>
    </row>
    <row r="312" spans="1:24" x14ac:dyDescent="0.2">
      <c r="B312" s="68"/>
      <c r="C312" s="69"/>
      <c r="D312" s="70"/>
      <c r="E312" s="34"/>
      <c r="F312" s="34"/>
      <c r="G312" s="113"/>
      <c r="H312" s="34"/>
      <c r="I312" s="34"/>
      <c r="Q312" s="34"/>
      <c r="R312" s="34"/>
    </row>
    <row r="313" spans="1:24" x14ac:dyDescent="0.2">
      <c r="B313" s="68"/>
      <c r="C313" s="69"/>
      <c r="D313" s="70"/>
      <c r="E313" s="34"/>
      <c r="F313" s="34"/>
      <c r="G313" s="113"/>
      <c r="H313" s="34"/>
      <c r="I313" s="34"/>
      <c r="Q313" s="34"/>
      <c r="R313" s="34"/>
    </row>
    <row r="314" spans="1:24" x14ac:dyDescent="0.2">
      <c r="B314" s="68"/>
      <c r="C314" s="69"/>
      <c r="D314" s="70"/>
      <c r="E314" s="34"/>
      <c r="F314" s="34"/>
      <c r="G314" s="113"/>
      <c r="H314" s="34"/>
      <c r="I314" s="34"/>
      <c r="Q314" s="34"/>
      <c r="R314" s="34"/>
    </row>
    <row r="315" spans="1:24" x14ac:dyDescent="0.2">
      <c r="B315" s="68"/>
      <c r="C315" s="69"/>
      <c r="D315" s="70"/>
      <c r="E315" s="34"/>
      <c r="F315" s="34"/>
      <c r="G315" s="113"/>
      <c r="H315" s="34"/>
      <c r="I315" s="34"/>
      <c r="Q315" s="34"/>
      <c r="R315" s="34"/>
    </row>
    <row r="316" spans="1:24" ht="13.5" thickBot="1" x14ac:dyDescent="0.25">
      <c r="B316" s="71"/>
      <c r="C316" s="72"/>
      <c r="D316" s="73"/>
      <c r="E316" s="34"/>
      <c r="F316" s="34"/>
      <c r="G316" s="113"/>
      <c r="H316" s="34"/>
      <c r="I316" s="34"/>
      <c r="Q316" s="34"/>
      <c r="R316" s="34"/>
    </row>
    <row r="317" spans="1:24" ht="13.5" thickBot="1" x14ac:dyDescent="0.25">
      <c r="B317" s="74"/>
      <c r="C317" s="74"/>
      <c r="D317" s="74"/>
      <c r="E317" s="34"/>
      <c r="F317" s="34"/>
      <c r="G317" s="113"/>
      <c r="H317" s="34"/>
      <c r="I317" s="34"/>
      <c r="Q317" s="34"/>
      <c r="R317" s="34"/>
    </row>
    <row r="318" spans="1:24" x14ac:dyDescent="0.2">
      <c r="B318" s="62" t="s">
        <v>6</v>
      </c>
      <c r="C318" s="75"/>
      <c r="D318" s="76"/>
      <c r="E318" s="34"/>
      <c r="F318" s="34"/>
      <c r="G318" s="113"/>
      <c r="H318" s="34"/>
      <c r="I318" s="34"/>
      <c r="Q318" s="34"/>
      <c r="R318" s="34"/>
    </row>
    <row r="319" spans="1:24" x14ac:dyDescent="0.2">
      <c r="B319" s="63"/>
      <c r="C319" s="77"/>
      <c r="D319" s="78"/>
      <c r="E319" s="34"/>
      <c r="F319" s="34"/>
      <c r="G319" s="113"/>
      <c r="H319" s="34"/>
      <c r="I319" s="34"/>
      <c r="Q319" s="34"/>
      <c r="R319" s="34"/>
    </row>
    <row r="320" spans="1:24" s="67" customFormat="1" x14ac:dyDescent="0.2">
      <c r="A320" s="2"/>
      <c r="B320" s="63"/>
      <c r="C320" s="79"/>
      <c r="D320" s="78"/>
      <c r="E320" s="34"/>
      <c r="F320" s="34"/>
      <c r="G320" s="113"/>
      <c r="H320" s="34"/>
      <c r="I320" s="34"/>
      <c r="J320" s="88"/>
      <c r="K320" s="88"/>
      <c r="L320" s="88"/>
      <c r="M320" s="88"/>
      <c r="N320" s="88"/>
      <c r="O320" s="88"/>
      <c r="P320" s="88"/>
      <c r="Q320" s="34"/>
      <c r="R320" s="34"/>
      <c r="S320" s="88"/>
      <c r="T320" s="208"/>
      <c r="V320" s="88"/>
      <c r="W320" s="88"/>
      <c r="X320" s="88"/>
    </row>
    <row r="321" spans="1:24" s="67" customFormat="1" x14ac:dyDescent="0.2">
      <c r="A321" s="2"/>
      <c r="B321" s="64"/>
      <c r="C321" s="79"/>
      <c r="D321" s="78"/>
      <c r="E321" s="34"/>
      <c r="F321" s="34"/>
      <c r="G321" s="113"/>
      <c r="H321" s="34"/>
      <c r="I321" s="34"/>
      <c r="J321" s="88"/>
      <c r="K321" s="88"/>
      <c r="L321" s="88"/>
      <c r="M321" s="88"/>
      <c r="N321" s="88"/>
      <c r="O321" s="88"/>
      <c r="P321" s="88"/>
      <c r="Q321" s="34"/>
      <c r="R321" s="34"/>
      <c r="S321" s="88"/>
      <c r="T321" s="208"/>
      <c r="V321" s="88"/>
      <c r="W321" s="88"/>
      <c r="X321" s="88"/>
    </row>
    <row r="322" spans="1:24" s="67" customFormat="1" x14ac:dyDescent="0.2">
      <c r="A322" s="2"/>
      <c r="B322" s="64"/>
      <c r="C322" s="79"/>
      <c r="D322" s="78"/>
      <c r="E322" s="34"/>
      <c r="F322" s="34"/>
      <c r="G322" s="113"/>
      <c r="H322" s="34"/>
      <c r="I322" s="34"/>
      <c r="J322" s="88"/>
      <c r="K322" s="88"/>
      <c r="L322" s="88"/>
      <c r="M322" s="88"/>
      <c r="N322" s="88"/>
      <c r="O322" s="88"/>
      <c r="P322" s="88"/>
      <c r="Q322" s="34"/>
      <c r="R322" s="34"/>
      <c r="S322" s="88"/>
      <c r="T322" s="208"/>
      <c r="V322" s="88"/>
      <c r="W322" s="88"/>
      <c r="X322" s="88"/>
    </row>
    <row r="323" spans="1:24" s="67" customFormat="1" x14ac:dyDescent="0.2">
      <c r="A323" s="2"/>
      <c r="B323" s="64"/>
      <c r="C323" s="79"/>
      <c r="D323" s="78"/>
      <c r="E323" s="34"/>
      <c r="F323" s="34"/>
      <c r="G323" s="113"/>
      <c r="H323" s="34"/>
      <c r="I323" s="34"/>
      <c r="J323" s="88"/>
      <c r="K323" s="88"/>
      <c r="L323" s="88"/>
      <c r="M323" s="88"/>
      <c r="N323" s="88"/>
      <c r="O323" s="88"/>
      <c r="P323" s="88"/>
      <c r="Q323" s="34"/>
      <c r="R323" s="34"/>
      <c r="S323" s="88"/>
      <c r="T323" s="208"/>
      <c r="V323" s="88"/>
      <c r="W323" s="88"/>
      <c r="X323" s="88"/>
    </row>
    <row r="324" spans="1:24" s="67" customFormat="1" x14ac:dyDescent="0.2">
      <c r="A324" s="2"/>
      <c r="B324" s="64"/>
      <c r="C324" s="79"/>
      <c r="D324" s="78"/>
      <c r="E324" s="34"/>
      <c r="F324" s="34"/>
      <c r="G324" s="113"/>
      <c r="H324" s="34"/>
      <c r="I324" s="34"/>
      <c r="J324" s="88"/>
      <c r="K324" s="88"/>
      <c r="L324" s="88"/>
      <c r="M324" s="88"/>
      <c r="N324" s="88"/>
      <c r="O324" s="88"/>
      <c r="P324" s="88"/>
      <c r="Q324" s="34"/>
      <c r="R324" s="34"/>
      <c r="S324" s="88"/>
      <c r="T324" s="208"/>
      <c r="V324" s="88"/>
      <c r="W324" s="88"/>
      <c r="X324" s="88"/>
    </row>
    <row r="325" spans="1:24" s="67" customFormat="1" ht="13.5" thickBot="1" x14ac:dyDescent="0.25">
      <c r="A325" s="2"/>
      <c r="B325" s="80"/>
      <c r="C325" s="81"/>
      <c r="D325" s="82"/>
      <c r="E325" s="34"/>
      <c r="F325" s="34"/>
      <c r="G325" s="113"/>
      <c r="H325" s="34"/>
      <c r="I325" s="34"/>
      <c r="J325" s="88"/>
      <c r="K325" s="88"/>
      <c r="L325" s="88"/>
      <c r="M325" s="88"/>
      <c r="N325" s="88"/>
      <c r="O325" s="88"/>
      <c r="P325" s="88"/>
      <c r="Q325" s="34"/>
      <c r="R325" s="34"/>
      <c r="S325" s="88"/>
      <c r="T325" s="208"/>
      <c r="V325" s="88"/>
      <c r="W325" s="88"/>
      <c r="X325" s="88"/>
    </row>
    <row r="326" spans="1:24" s="67" customFormat="1" ht="13.5" thickBot="1" x14ac:dyDescent="0.25">
      <c r="A326" s="2"/>
      <c r="B326" s="74"/>
      <c r="C326" s="83"/>
      <c r="D326" s="84"/>
      <c r="E326" s="34"/>
      <c r="F326" s="34"/>
      <c r="G326" s="113"/>
      <c r="H326" s="34"/>
      <c r="I326" s="34"/>
      <c r="J326" s="88"/>
      <c r="K326" s="88"/>
      <c r="L326" s="88"/>
      <c r="M326" s="88"/>
      <c r="N326" s="88"/>
      <c r="O326" s="88"/>
      <c r="P326" s="88"/>
      <c r="Q326" s="34"/>
      <c r="R326" s="34"/>
      <c r="S326" s="88"/>
      <c r="T326" s="208"/>
      <c r="V326" s="88"/>
      <c r="W326" s="88"/>
      <c r="X326" s="88"/>
    </row>
    <row r="327" spans="1:24" s="67" customFormat="1" x14ac:dyDescent="0.2">
      <c r="A327" s="2"/>
      <c r="B327" s="85" t="s">
        <v>4</v>
      </c>
      <c r="C327" s="75"/>
      <c r="D327" s="76"/>
      <c r="E327" s="34"/>
      <c r="F327" s="34"/>
      <c r="G327" s="113"/>
      <c r="H327" s="34"/>
      <c r="I327" s="34"/>
      <c r="J327" s="88"/>
      <c r="K327" s="88"/>
      <c r="L327" s="88"/>
      <c r="M327" s="88"/>
      <c r="N327" s="88"/>
      <c r="O327" s="88"/>
      <c r="P327" s="88"/>
      <c r="Q327" s="34"/>
      <c r="R327" s="34"/>
      <c r="S327" s="88"/>
      <c r="T327" s="208"/>
      <c r="V327" s="88"/>
      <c r="W327" s="88"/>
      <c r="X327" s="88"/>
    </row>
    <row r="328" spans="1:24" s="67" customFormat="1" x14ac:dyDescent="0.2">
      <c r="A328" s="2"/>
      <c r="B328" s="35"/>
      <c r="C328" s="36"/>
      <c r="D328" s="37"/>
      <c r="E328" s="34"/>
      <c r="F328" s="34"/>
      <c r="G328" s="113"/>
      <c r="H328" s="34"/>
      <c r="I328" s="34"/>
      <c r="J328" s="88"/>
      <c r="K328" s="88"/>
      <c r="L328" s="88"/>
      <c r="M328" s="88"/>
      <c r="N328" s="88"/>
      <c r="O328" s="88"/>
      <c r="P328" s="88"/>
      <c r="Q328" s="34"/>
      <c r="R328" s="34"/>
      <c r="S328" s="88"/>
      <c r="T328" s="208"/>
      <c r="V328" s="88"/>
      <c r="W328" s="88"/>
      <c r="X328" s="88"/>
    </row>
    <row r="329" spans="1:24" s="67" customFormat="1" x14ac:dyDescent="0.2">
      <c r="A329" s="2"/>
      <c r="B329" s="35"/>
      <c r="C329" s="36"/>
      <c r="D329" s="37"/>
      <c r="E329" s="34"/>
      <c r="F329" s="34"/>
      <c r="G329" s="113"/>
      <c r="H329" s="34"/>
      <c r="I329" s="34"/>
      <c r="J329" s="88"/>
      <c r="K329" s="88"/>
      <c r="L329" s="88"/>
      <c r="M329" s="88"/>
      <c r="N329" s="88"/>
      <c r="O329" s="88"/>
      <c r="P329" s="88"/>
      <c r="Q329" s="34"/>
      <c r="R329" s="34"/>
      <c r="S329" s="88"/>
      <c r="T329" s="208"/>
      <c r="V329" s="88"/>
      <c r="W329" s="88"/>
      <c r="X329" s="88"/>
    </row>
    <row r="330" spans="1:24" s="67" customFormat="1" x14ac:dyDescent="0.2">
      <c r="A330" s="2"/>
      <c r="B330" s="35"/>
      <c r="C330" s="36"/>
      <c r="D330" s="37"/>
      <c r="E330" s="34"/>
      <c r="F330" s="34"/>
      <c r="G330" s="113"/>
      <c r="H330" s="34"/>
      <c r="I330" s="34"/>
      <c r="J330" s="88"/>
      <c r="K330" s="88"/>
      <c r="L330" s="88"/>
      <c r="M330" s="88"/>
      <c r="N330" s="88"/>
      <c r="O330" s="88"/>
      <c r="P330" s="88"/>
      <c r="Q330" s="34"/>
      <c r="R330" s="34"/>
      <c r="S330" s="88"/>
      <c r="T330" s="208"/>
      <c r="V330" s="88"/>
      <c r="W330" s="88"/>
      <c r="X330" s="88"/>
    </row>
    <row r="331" spans="1:24" s="67" customFormat="1" x14ac:dyDescent="0.2">
      <c r="A331" s="2"/>
      <c r="B331" s="35"/>
      <c r="C331" s="36"/>
      <c r="D331" s="37"/>
      <c r="E331" s="34"/>
      <c r="F331" s="34"/>
      <c r="G331" s="113"/>
      <c r="H331" s="34"/>
      <c r="I331" s="34"/>
      <c r="J331" s="88"/>
      <c r="K331" s="88"/>
      <c r="L331" s="88"/>
      <c r="M331" s="88"/>
      <c r="N331" s="88"/>
      <c r="O331" s="88"/>
      <c r="P331" s="88"/>
      <c r="Q331" s="34"/>
      <c r="R331" s="34"/>
      <c r="S331" s="88"/>
      <c r="T331" s="208"/>
      <c r="V331" s="88"/>
      <c r="W331" s="88"/>
      <c r="X331" s="88"/>
    </row>
    <row r="332" spans="1:24" s="67" customFormat="1" x14ac:dyDescent="0.2">
      <c r="A332" s="2"/>
      <c r="B332" s="38"/>
      <c r="C332" s="36"/>
      <c r="D332" s="37"/>
      <c r="E332" s="34"/>
      <c r="F332" s="34"/>
      <c r="G332" s="113"/>
      <c r="H332" s="34"/>
      <c r="I332" s="34"/>
      <c r="J332" s="88"/>
      <c r="K332" s="88"/>
      <c r="L332" s="88"/>
      <c r="M332" s="88"/>
      <c r="N332" s="88"/>
      <c r="O332" s="88"/>
      <c r="P332" s="88"/>
      <c r="Q332" s="34"/>
      <c r="R332" s="34"/>
      <c r="S332" s="88"/>
      <c r="T332" s="208"/>
      <c r="V332" s="88"/>
      <c r="W332" s="88"/>
      <c r="X332" s="88"/>
    </row>
    <row r="333" spans="1:24" s="67" customFormat="1" x14ac:dyDescent="0.2">
      <c r="A333" s="2"/>
      <c r="B333" s="38"/>
      <c r="C333" s="36"/>
      <c r="D333" s="37"/>
      <c r="E333" s="34"/>
      <c r="F333" s="34"/>
      <c r="G333" s="113"/>
      <c r="H333" s="34"/>
      <c r="I333" s="34"/>
      <c r="J333" s="88"/>
      <c r="K333" s="88"/>
      <c r="L333" s="88"/>
      <c r="M333" s="88"/>
      <c r="N333" s="88"/>
      <c r="O333" s="88"/>
      <c r="P333" s="88"/>
      <c r="Q333" s="34"/>
      <c r="R333" s="34"/>
      <c r="S333" s="88"/>
      <c r="T333" s="208"/>
      <c r="V333" s="88"/>
      <c r="W333" s="88"/>
      <c r="X333" s="88"/>
    </row>
    <row r="334" spans="1:24" s="67" customFormat="1" x14ac:dyDescent="0.2">
      <c r="A334" s="2"/>
      <c r="B334" s="38"/>
      <c r="C334" s="36"/>
      <c r="D334" s="37"/>
      <c r="E334" s="34"/>
      <c r="F334" s="34"/>
      <c r="G334" s="113"/>
      <c r="H334" s="34"/>
      <c r="I334" s="34"/>
      <c r="J334" s="88"/>
      <c r="K334" s="88"/>
      <c r="L334" s="88"/>
      <c r="M334" s="88"/>
      <c r="N334" s="88"/>
      <c r="O334" s="88"/>
      <c r="P334" s="88"/>
      <c r="Q334" s="34"/>
      <c r="R334" s="34"/>
      <c r="S334" s="88"/>
      <c r="T334" s="208"/>
      <c r="V334" s="88"/>
      <c r="W334" s="88"/>
      <c r="X334" s="88"/>
    </row>
    <row r="335" spans="1:24" s="67" customFormat="1" ht="13.5" thickBot="1" x14ac:dyDescent="0.25">
      <c r="A335" s="2"/>
      <c r="B335" s="39"/>
      <c r="C335" s="40"/>
      <c r="D335" s="41"/>
      <c r="E335" s="2"/>
      <c r="F335" s="2"/>
      <c r="G335" s="109"/>
      <c r="H335" s="2"/>
      <c r="I335" s="2"/>
      <c r="J335" s="88"/>
      <c r="K335" s="88"/>
      <c r="L335" s="88"/>
      <c r="M335" s="88"/>
      <c r="N335" s="88"/>
      <c r="O335" s="88"/>
      <c r="P335" s="88"/>
      <c r="Q335" s="2"/>
      <c r="R335" s="2"/>
      <c r="S335" s="88"/>
      <c r="T335" s="208"/>
      <c r="V335" s="88"/>
      <c r="W335" s="88"/>
      <c r="X335" s="88"/>
    </row>
  </sheetData>
  <protectedRanges>
    <protectedRange password="CC35" sqref="B327:D335" name="Mr. Chuah"/>
    <protectedRange password="D8B9" sqref="B309:D316" name="Ms. Lam"/>
    <protectedRange password="CCDD" sqref="B318:D325" name="Mr. Khew"/>
  </protectedRanges>
  <mergeCells count="20">
    <mergeCell ref="K304:M306"/>
    <mergeCell ref="W75:W76"/>
    <mergeCell ref="W113:W117"/>
    <mergeCell ref="W172:W176"/>
    <mergeCell ref="W30:W31"/>
    <mergeCell ref="W231:W235"/>
    <mergeCell ref="A6:A7"/>
    <mergeCell ref="B6:B7"/>
    <mergeCell ref="C6:C7"/>
    <mergeCell ref="D6:D7"/>
    <mergeCell ref="K3:S3"/>
    <mergeCell ref="V3:X3"/>
    <mergeCell ref="H5:J5"/>
    <mergeCell ref="E6:E7"/>
    <mergeCell ref="G6:G7"/>
    <mergeCell ref="F6:F7"/>
    <mergeCell ref="H6:J6"/>
    <mergeCell ref="K6:M6"/>
    <mergeCell ref="N6:P6"/>
    <mergeCell ref="Q6:S6"/>
  </mergeCells>
  <hyperlinks>
    <hyperlink ref="Q7" r:id="rId1"/>
    <hyperlink ref="K7" r:id="rId2"/>
    <hyperlink ref="N7" r:id="rId3"/>
  </hyperlinks>
  <printOptions gridLines="1"/>
  <pageMargins left="0.70866141732283505" right="0.39370078740157499" top="0.39370078740157499" bottom="0.39370078740157499" header="0.196850393700787" footer="0.196850393700787"/>
  <pageSetup paperSize="8" scale="55" fitToHeight="0" orientation="landscape" r:id="rId4"/>
  <headerFooter>
    <oddFooter>&amp;L&amp;F&amp;C&amp;P/&amp;N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2"/>
  <sheetViews>
    <sheetView tabSelected="1" topLeftCell="A43" zoomScale="70" zoomScaleNormal="70" workbookViewId="0">
      <selection activeCell="O27" sqref="O27"/>
    </sheetView>
  </sheetViews>
  <sheetFormatPr defaultRowHeight="15" x14ac:dyDescent="0.25"/>
  <cols>
    <col min="1" max="1" width="9.140625" style="304"/>
    <col min="2" max="2" width="6.85546875" style="304" customWidth="1"/>
    <col min="3" max="3" width="75.7109375" style="304" customWidth="1"/>
    <col min="4" max="4" width="8.140625" style="302" customWidth="1"/>
    <col min="5" max="5" width="8.42578125" style="302" customWidth="1"/>
    <col min="6" max="6" width="20" style="303" customWidth="1"/>
    <col min="7" max="7" width="8.42578125" style="302" customWidth="1"/>
    <col min="8" max="8" width="20" style="303" customWidth="1"/>
    <col min="9" max="9" width="20" style="304" customWidth="1"/>
    <col min="10" max="16384" width="9.140625" style="304"/>
  </cols>
  <sheetData>
    <row r="1" spans="2:8" s="305" customFormat="1" ht="12.75" x14ac:dyDescent="0.2">
      <c r="B1" s="306"/>
      <c r="C1" s="307"/>
      <c r="D1" s="308"/>
      <c r="E1" s="309"/>
      <c r="F1" s="310"/>
      <c r="G1" s="309"/>
      <c r="H1" s="311"/>
    </row>
    <row r="2" spans="2:8" s="305" customFormat="1" ht="12.75" x14ac:dyDescent="0.2">
      <c r="B2" s="343"/>
      <c r="C2" s="344" t="s">
        <v>161</v>
      </c>
      <c r="D2" s="339"/>
      <c r="E2" s="340"/>
      <c r="F2" s="341"/>
      <c r="G2" s="340"/>
      <c r="H2" s="342"/>
    </row>
    <row r="3" spans="2:8" s="305" customFormat="1" ht="12.75" x14ac:dyDescent="0.2">
      <c r="B3" s="306"/>
      <c r="C3" s="312"/>
      <c r="D3" s="308"/>
      <c r="E3" s="309"/>
      <c r="F3" s="310"/>
      <c r="G3" s="309"/>
      <c r="H3" s="311"/>
    </row>
    <row r="4" spans="2:8" s="305" customFormat="1" ht="12.75" x14ac:dyDescent="0.2">
      <c r="B4" s="325">
        <v>1</v>
      </c>
      <c r="C4" s="324" t="s">
        <v>123</v>
      </c>
      <c r="D4" s="319"/>
      <c r="E4" s="320"/>
      <c r="F4" s="321"/>
      <c r="G4" s="320"/>
      <c r="H4" s="322"/>
    </row>
    <row r="5" spans="2:8" s="305" customFormat="1" ht="12.75" x14ac:dyDescent="0.2">
      <c r="B5" s="306"/>
      <c r="C5" s="312"/>
      <c r="D5" s="308"/>
      <c r="E5" s="309"/>
      <c r="F5" s="310"/>
      <c r="G5" s="309"/>
      <c r="H5" s="311"/>
    </row>
    <row r="6" spans="2:8" s="305" customFormat="1" ht="12.75" x14ac:dyDescent="0.2">
      <c r="B6" s="306" t="s">
        <v>125</v>
      </c>
      <c r="C6" s="323" t="s">
        <v>126</v>
      </c>
      <c r="D6" s="308"/>
      <c r="E6" s="309"/>
      <c r="F6" s="310"/>
      <c r="G6" s="309"/>
      <c r="H6" s="311"/>
    </row>
    <row r="7" spans="2:8" s="305" customFormat="1" ht="12.75" x14ac:dyDescent="0.2">
      <c r="B7" s="306"/>
      <c r="C7" s="317" t="s">
        <v>127</v>
      </c>
      <c r="D7" s="319" t="s">
        <v>124</v>
      </c>
      <c r="E7" s="320">
        <v>1</v>
      </c>
      <c r="F7" s="321">
        <v>0</v>
      </c>
      <c r="G7" s="320">
        <v>1</v>
      </c>
      <c r="H7" s="322">
        <v>-5200</v>
      </c>
    </row>
    <row r="8" spans="2:8" s="305" customFormat="1" ht="12.75" x14ac:dyDescent="0.2">
      <c r="B8" s="306"/>
      <c r="C8" s="312"/>
      <c r="D8" s="308"/>
      <c r="E8" s="309"/>
      <c r="F8" s="310"/>
      <c r="G8" s="309"/>
      <c r="H8" s="311"/>
    </row>
    <row r="9" spans="2:8" s="305" customFormat="1" ht="12.75" x14ac:dyDescent="0.2">
      <c r="B9" s="306" t="s">
        <v>128</v>
      </c>
      <c r="C9" s="323" t="s">
        <v>129</v>
      </c>
      <c r="D9" s="308"/>
      <c r="E9" s="309"/>
      <c r="F9" s="310"/>
      <c r="G9" s="309"/>
      <c r="H9" s="311"/>
    </row>
    <row r="10" spans="2:8" s="305" customFormat="1" ht="12.75" x14ac:dyDescent="0.2">
      <c r="B10" s="306"/>
      <c r="C10" s="316" t="s">
        <v>130</v>
      </c>
      <c r="D10" s="308"/>
      <c r="E10" s="309"/>
      <c r="F10" s="310"/>
      <c r="G10" s="309"/>
      <c r="H10" s="311"/>
    </row>
    <row r="11" spans="2:8" s="305" customFormat="1" ht="12.75" x14ac:dyDescent="0.2">
      <c r="B11" s="306" t="s">
        <v>131</v>
      </c>
      <c r="C11" s="316" t="s">
        <v>132</v>
      </c>
      <c r="D11" s="308" t="s">
        <v>124</v>
      </c>
      <c r="E11" s="309">
        <v>1</v>
      </c>
      <c r="F11" s="310">
        <v>0</v>
      </c>
      <c r="G11" s="309">
        <v>1</v>
      </c>
      <c r="H11" s="322">
        <v>-5200</v>
      </c>
    </row>
    <row r="12" spans="2:8" s="305" customFormat="1" ht="12.75" x14ac:dyDescent="0.2">
      <c r="B12" s="306" t="s">
        <v>133</v>
      </c>
      <c r="C12" s="316" t="s">
        <v>134</v>
      </c>
      <c r="D12" s="308" t="s">
        <v>124</v>
      </c>
      <c r="E12" s="309">
        <v>1</v>
      </c>
      <c r="F12" s="310">
        <v>0</v>
      </c>
      <c r="G12" s="309">
        <v>1</v>
      </c>
      <c r="H12" s="322">
        <v>-5200</v>
      </c>
    </row>
    <row r="13" spans="2:8" s="305" customFormat="1" ht="12.75" x14ac:dyDescent="0.2">
      <c r="B13" s="306" t="s">
        <v>135</v>
      </c>
      <c r="C13" s="316" t="s">
        <v>136</v>
      </c>
      <c r="D13" s="308" t="s">
        <v>124</v>
      </c>
      <c r="E13" s="309">
        <v>1</v>
      </c>
      <c r="F13" s="310">
        <v>0</v>
      </c>
      <c r="G13" s="309">
        <v>1</v>
      </c>
      <c r="H13" s="322">
        <v>-5200</v>
      </c>
    </row>
    <row r="14" spans="2:8" s="305" customFormat="1" ht="12.75" x14ac:dyDescent="0.2">
      <c r="B14" s="306"/>
      <c r="C14" s="312"/>
      <c r="D14" s="308"/>
      <c r="E14" s="309"/>
      <c r="F14" s="310"/>
      <c r="G14" s="309"/>
      <c r="H14" s="311"/>
    </row>
    <row r="15" spans="2:8" s="305" customFormat="1" ht="12.75" x14ac:dyDescent="0.2">
      <c r="B15" s="318">
        <v>2</v>
      </c>
      <c r="C15" s="324" t="s">
        <v>137</v>
      </c>
      <c r="D15" s="326"/>
      <c r="E15" s="327"/>
      <c r="F15" s="328"/>
      <c r="G15" s="327"/>
      <c r="H15" s="329"/>
    </row>
    <row r="16" spans="2:8" s="305" customFormat="1" ht="12.75" x14ac:dyDescent="0.2">
      <c r="B16" s="306"/>
      <c r="C16" s="312"/>
      <c r="D16" s="308"/>
      <c r="E16" s="309"/>
      <c r="F16" s="310"/>
      <c r="G16" s="309"/>
      <c r="H16" s="311"/>
    </row>
    <row r="17" spans="2:8" s="305" customFormat="1" ht="12.75" x14ac:dyDescent="0.2">
      <c r="B17" s="306" t="s">
        <v>131</v>
      </c>
      <c r="C17" s="316" t="s">
        <v>138</v>
      </c>
      <c r="D17" s="308" t="s">
        <v>124</v>
      </c>
      <c r="E17" s="309">
        <v>2</v>
      </c>
      <c r="F17" s="310">
        <v>0</v>
      </c>
      <c r="G17" s="309">
        <v>2</v>
      </c>
      <c r="H17" s="311">
        <v>-1000</v>
      </c>
    </row>
    <row r="18" spans="2:8" s="305" customFormat="1" ht="12.75" x14ac:dyDescent="0.2">
      <c r="B18" s="306" t="s">
        <v>133</v>
      </c>
      <c r="C18" s="316" t="s">
        <v>139</v>
      </c>
      <c r="D18" s="308" t="s">
        <v>124</v>
      </c>
      <c r="E18" s="309">
        <v>1</v>
      </c>
      <c r="F18" s="310">
        <v>0</v>
      </c>
      <c r="G18" s="309">
        <v>1</v>
      </c>
      <c r="H18" s="311">
        <v>-1000</v>
      </c>
    </row>
    <row r="19" spans="2:8" s="305" customFormat="1" ht="12.75" x14ac:dyDescent="0.2">
      <c r="B19" s="306" t="s">
        <v>135</v>
      </c>
      <c r="C19" s="316" t="s">
        <v>140</v>
      </c>
      <c r="D19" s="308" t="s">
        <v>124</v>
      </c>
      <c r="E19" s="309">
        <v>1</v>
      </c>
      <c r="F19" s="310">
        <v>0</v>
      </c>
      <c r="G19" s="309">
        <v>1</v>
      </c>
      <c r="H19" s="311">
        <v>-1000</v>
      </c>
    </row>
    <row r="20" spans="2:8" s="305" customFormat="1" ht="12.75" x14ac:dyDescent="0.2">
      <c r="B20" s="306" t="s">
        <v>141</v>
      </c>
      <c r="C20" s="316" t="s">
        <v>142</v>
      </c>
      <c r="D20" s="308" t="s">
        <v>124</v>
      </c>
      <c r="E20" s="309">
        <v>1</v>
      </c>
      <c r="F20" s="310">
        <v>0</v>
      </c>
      <c r="G20" s="309">
        <v>1</v>
      </c>
      <c r="H20" s="311">
        <v>-1000</v>
      </c>
    </row>
    <row r="21" spans="2:8" s="305" customFormat="1" ht="12.75" x14ac:dyDescent="0.2">
      <c r="B21" s="306" t="s">
        <v>143</v>
      </c>
      <c r="C21" s="316" t="s">
        <v>145</v>
      </c>
      <c r="D21" s="308" t="s">
        <v>124</v>
      </c>
      <c r="E21" s="309">
        <v>1</v>
      </c>
      <c r="F21" s="310">
        <v>0</v>
      </c>
      <c r="G21" s="309">
        <v>1</v>
      </c>
      <c r="H21" s="311">
        <v>-1000</v>
      </c>
    </row>
    <row r="22" spans="2:8" s="305" customFormat="1" ht="12.75" x14ac:dyDescent="0.2">
      <c r="B22" s="306" t="s">
        <v>144</v>
      </c>
      <c r="C22" s="316" t="s">
        <v>146</v>
      </c>
      <c r="D22" s="308" t="s">
        <v>124</v>
      </c>
      <c r="E22" s="309">
        <v>1</v>
      </c>
      <c r="F22" s="310">
        <v>0</v>
      </c>
      <c r="G22" s="309">
        <v>1</v>
      </c>
      <c r="H22" s="311">
        <v>-1000</v>
      </c>
    </row>
    <row r="23" spans="2:8" s="305" customFormat="1" ht="12.75" x14ac:dyDescent="0.2">
      <c r="B23" s="306" t="s">
        <v>147</v>
      </c>
      <c r="C23" s="316" t="s">
        <v>148</v>
      </c>
      <c r="D23" s="308" t="s">
        <v>124</v>
      </c>
      <c r="E23" s="309">
        <v>1</v>
      </c>
      <c r="F23" s="310">
        <v>0</v>
      </c>
      <c r="G23" s="309">
        <v>1</v>
      </c>
      <c r="H23" s="311">
        <v>-1000</v>
      </c>
    </row>
    <row r="24" spans="2:8" s="305" customFormat="1" ht="12.75" x14ac:dyDescent="0.2">
      <c r="B24" s="306"/>
      <c r="C24" s="316"/>
      <c r="D24" s="308"/>
      <c r="E24" s="309"/>
      <c r="F24" s="310"/>
      <c r="G24" s="309"/>
      <c r="H24" s="311"/>
    </row>
    <row r="25" spans="2:8" s="305" customFormat="1" ht="12.75" x14ac:dyDescent="0.2">
      <c r="B25" s="306">
        <v>3</v>
      </c>
      <c r="C25" s="323" t="s">
        <v>149</v>
      </c>
      <c r="D25" s="308"/>
      <c r="E25" s="309"/>
      <c r="F25" s="310"/>
      <c r="G25" s="309"/>
      <c r="H25" s="311"/>
    </row>
    <row r="26" spans="2:8" s="305" customFormat="1" ht="12.75" x14ac:dyDescent="0.2">
      <c r="B26" s="306"/>
      <c r="C26" s="316"/>
      <c r="D26" s="308"/>
      <c r="E26" s="309"/>
      <c r="F26" s="310"/>
      <c r="G26" s="309"/>
      <c r="H26" s="311"/>
    </row>
    <row r="27" spans="2:8" s="305" customFormat="1" ht="12.75" x14ac:dyDescent="0.2">
      <c r="B27" s="306" t="s">
        <v>131</v>
      </c>
      <c r="C27" s="316" t="s">
        <v>150</v>
      </c>
      <c r="D27" s="308" t="s">
        <v>159</v>
      </c>
      <c r="E27" s="309">
        <v>700</v>
      </c>
      <c r="F27" s="310">
        <v>0</v>
      </c>
      <c r="G27" s="309">
        <v>700</v>
      </c>
      <c r="H27" s="311">
        <v>-10</v>
      </c>
    </row>
    <row r="28" spans="2:8" s="305" customFormat="1" ht="12.75" x14ac:dyDescent="0.2">
      <c r="B28" s="306" t="s">
        <v>133</v>
      </c>
      <c r="C28" s="316" t="s">
        <v>151</v>
      </c>
      <c r="D28" s="308" t="s">
        <v>159</v>
      </c>
      <c r="E28" s="309">
        <v>50</v>
      </c>
      <c r="F28" s="310">
        <v>0</v>
      </c>
      <c r="G28" s="309">
        <v>50</v>
      </c>
      <c r="H28" s="311">
        <v>-10</v>
      </c>
    </row>
    <row r="29" spans="2:8" s="305" customFormat="1" ht="12.75" x14ac:dyDescent="0.2">
      <c r="B29" s="306" t="s">
        <v>135</v>
      </c>
      <c r="C29" s="316" t="s">
        <v>152</v>
      </c>
      <c r="D29" s="308" t="s">
        <v>159</v>
      </c>
      <c r="E29" s="309">
        <v>45</v>
      </c>
      <c r="F29" s="310">
        <v>0</v>
      </c>
      <c r="G29" s="309">
        <v>45</v>
      </c>
      <c r="H29" s="311">
        <v>-10</v>
      </c>
    </row>
    <row r="30" spans="2:8" s="305" customFormat="1" ht="12.75" x14ac:dyDescent="0.2">
      <c r="B30" s="306" t="s">
        <v>141</v>
      </c>
      <c r="C30" s="316" t="s">
        <v>153</v>
      </c>
      <c r="D30" s="308" t="s">
        <v>159</v>
      </c>
      <c r="E30" s="309">
        <v>42</v>
      </c>
      <c r="F30" s="310">
        <v>0</v>
      </c>
      <c r="G30" s="309">
        <v>42</v>
      </c>
      <c r="H30" s="311">
        <v>-10</v>
      </c>
    </row>
    <row r="31" spans="2:8" s="305" customFormat="1" ht="12.75" x14ac:dyDescent="0.2">
      <c r="B31" s="306"/>
      <c r="C31" s="316"/>
      <c r="D31" s="308"/>
      <c r="E31" s="309"/>
      <c r="F31" s="310"/>
      <c r="G31" s="309"/>
      <c r="H31" s="311"/>
    </row>
    <row r="32" spans="2:8" s="305" customFormat="1" ht="12.75" x14ac:dyDescent="0.2">
      <c r="B32" s="318">
        <v>4</v>
      </c>
      <c r="C32" s="324" t="s">
        <v>154</v>
      </c>
      <c r="D32" s="319"/>
      <c r="E32" s="320"/>
      <c r="F32" s="321"/>
      <c r="G32" s="320"/>
      <c r="H32" s="322"/>
    </row>
    <row r="33" spans="2:8" s="305" customFormat="1" ht="12.75" x14ac:dyDescent="0.2">
      <c r="B33" s="306"/>
      <c r="C33" s="316"/>
      <c r="D33" s="308"/>
      <c r="E33" s="309"/>
      <c r="F33" s="310"/>
      <c r="G33" s="309"/>
      <c r="H33" s="311"/>
    </row>
    <row r="34" spans="2:8" s="305" customFormat="1" ht="12.75" x14ac:dyDescent="0.2">
      <c r="B34" s="306" t="s">
        <v>131</v>
      </c>
      <c r="C34" s="313" t="s">
        <v>155</v>
      </c>
      <c r="D34" s="308" t="s">
        <v>159</v>
      </c>
      <c r="E34" s="309">
        <v>70</v>
      </c>
      <c r="F34" s="310">
        <v>0</v>
      </c>
      <c r="G34" s="309">
        <v>70</v>
      </c>
      <c r="H34" s="311">
        <v>-10</v>
      </c>
    </row>
    <row r="35" spans="2:8" s="305" customFormat="1" ht="12.75" x14ac:dyDescent="0.2">
      <c r="B35" s="306" t="s">
        <v>133</v>
      </c>
      <c r="C35" s="330" t="s">
        <v>156</v>
      </c>
      <c r="D35" s="308" t="s">
        <v>159</v>
      </c>
      <c r="E35" s="309">
        <v>64</v>
      </c>
      <c r="F35" s="310">
        <v>0</v>
      </c>
      <c r="G35" s="309">
        <v>64</v>
      </c>
      <c r="H35" s="311">
        <v>-10</v>
      </c>
    </row>
    <row r="36" spans="2:8" s="305" customFormat="1" ht="12.75" x14ac:dyDescent="0.2">
      <c r="B36" s="314" t="s">
        <v>135</v>
      </c>
      <c r="C36" s="315" t="s">
        <v>157</v>
      </c>
      <c r="D36" s="308" t="s">
        <v>159</v>
      </c>
      <c r="E36" s="309">
        <v>61</v>
      </c>
      <c r="F36" s="310">
        <v>0</v>
      </c>
      <c r="G36" s="309">
        <v>61</v>
      </c>
      <c r="H36" s="311">
        <v>-10</v>
      </c>
    </row>
    <row r="37" spans="2:8" s="305" customFormat="1" ht="12.75" x14ac:dyDescent="0.2">
      <c r="B37" s="314" t="s">
        <v>141</v>
      </c>
      <c r="C37" s="315" t="s">
        <v>158</v>
      </c>
      <c r="D37" s="308" t="s">
        <v>121</v>
      </c>
      <c r="E37" s="309">
        <v>61</v>
      </c>
      <c r="F37" s="310">
        <v>0</v>
      </c>
      <c r="G37" s="309">
        <v>61</v>
      </c>
      <c r="H37" s="311">
        <v>-20</v>
      </c>
    </row>
    <row r="38" spans="2:8" s="305" customFormat="1" ht="12.75" x14ac:dyDescent="0.2">
      <c r="B38" s="314"/>
      <c r="C38" s="315"/>
      <c r="D38" s="308"/>
      <c r="E38" s="309"/>
      <c r="F38" s="310"/>
      <c r="G38" s="309"/>
      <c r="H38" s="311"/>
    </row>
    <row r="39" spans="2:8" s="305" customFormat="1" ht="25.5" x14ac:dyDescent="0.2">
      <c r="B39" s="314">
        <v>5</v>
      </c>
      <c r="C39" s="315" t="s">
        <v>160</v>
      </c>
      <c r="D39" s="308" t="s">
        <v>159</v>
      </c>
      <c r="E39" s="309">
        <v>700</v>
      </c>
      <c r="F39" s="310">
        <v>0</v>
      </c>
      <c r="G39" s="309">
        <v>700</v>
      </c>
      <c r="H39" s="311">
        <v>-10</v>
      </c>
    </row>
    <row r="40" spans="2:8" s="305" customFormat="1" ht="12.75" x14ac:dyDescent="0.2">
      <c r="B40" s="314"/>
      <c r="C40" s="331"/>
      <c r="D40" s="308"/>
      <c r="E40" s="309"/>
      <c r="F40" s="310"/>
      <c r="G40" s="309"/>
      <c r="H40" s="311"/>
    </row>
    <row r="41" spans="2:8" s="305" customFormat="1" ht="12.75" x14ac:dyDescent="0.2">
      <c r="B41" s="343"/>
      <c r="C41" s="344" t="s">
        <v>122</v>
      </c>
      <c r="D41" s="339"/>
      <c r="E41" s="340"/>
      <c r="F41" s="341"/>
      <c r="G41" s="340"/>
      <c r="H41" s="342"/>
    </row>
    <row r="42" spans="2:8" s="305" customFormat="1" ht="12.75" x14ac:dyDescent="0.2">
      <c r="B42" s="306"/>
      <c r="C42" s="312"/>
      <c r="D42" s="308"/>
      <c r="E42" s="309"/>
      <c r="F42" s="310"/>
      <c r="G42" s="309"/>
      <c r="H42" s="311"/>
    </row>
    <row r="43" spans="2:8" s="305" customFormat="1" ht="12.75" x14ac:dyDescent="0.2">
      <c r="B43" s="325">
        <v>1</v>
      </c>
      <c r="C43" s="324" t="s">
        <v>123</v>
      </c>
      <c r="D43" s="319"/>
      <c r="E43" s="320"/>
      <c r="F43" s="321"/>
      <c r="G43" s="320"/>
      <c r="H43" s="322"/>
    </row>
    <row r="44" spans="2:8" s="305" customFormat="1" ht="12.75" x14ac:dyDescent="0.2">
      <c r="B44" s="306"/>
      <c r="C44" s="312"/>
      <c r="D44" s="308"/>
      <c r="E44" s="309"/>
      <c r="F44" s="310"/>
      <c r="G44" s="309"/>
      <c r="H44" s="311"/>
    </row>
    <row r="45" spans="2:8" s="305" customFormat="1" ht="12.75" x14ac:dyDescent="0.2">
      <c r="B45" s="306" t="s">
        <v>125</v>
      </c>
      <c r="C45" s="323" t="s">
        <v>126</v>
      </c>
      <c r="D45" s="308"/>
      <c r="E45" s="309"/>
      <c r="F45" s="310"/>
      <c r="G45" s="309"/>
      <c r="H45" s="311"/>
    </row>
    <row r="46" spans="2:8" s="305" customFormat="1" ht="12.75" x14ac:dyDescent="0.2">
      <c r="B46" s="306"/>
      <c r="C46" s="317" t="s">
        <v>127</v>
      </c>
      <c r="D46" s="319" t="s">
        <v>124</v>
      </c>
      <c r="E46" s="320">
        <v>1</v>
      </c>
      <c r="F46" s="321">
        <v>0</v>
      </c>
      <c r="G46" s="320">
        <v>1</v>
      </c>
      <c r="H46" s="322">
        <v>5200</v>
      </c>
    </row>
    <row r="47" spans="2:8" s="305" customFormat="1" ht="12.75" x14ac:dyDescent="0.2">
      <c r="B47" s="306"/>
      <c r="C47" s="312"/>
      <c r="D47" s="308"/>
      <c r="E47" s="309"/>
      <c r="F47" s="310"/>
      <c r="G47" s="309"/>
      <c r="H47" s="311"/>
    </row>
    <row r="48" spans="2:8" s="305" customFormat="1" ht="12.75" x14ac:dyDescent="0.2">
      <c r="B48" s="306" t="s">
        <v>128</v>
      </c>
      <c r="C48" s="323" t="s">
        <v>129</v>
      </c>
      <c r="D48" s="308"/>
      <c r="E48" s="309"/>
      <c r="F48" s="310"/>
      <c r="G48" s="309"/>
      <c r="H48" s="311"/>
    </row>
    <row r="49" spans="2:8" s="305" customFormat="1" ht="12.75" x14ac:dyDescent="0.2">
      <c r="B49" s="306"/>
      <c r="C49" s="316" t="s">
        <v>130</v>
      </c>
      <c r="D49" s="308"/>
      <c r="E49" s="309"/>
      <c r="F49" s="310"/>
      <c r="G49" s="309"/>
      <c r="H49" s="311"/>
    </row>
    <row r="50" spans="2:8" s="305" customFormat="1" ht="12.75" x14ac:dyDescent="0.2">
      <c r="B50" s="306" t="s">
        <v>131</v>
      </c>
      <c r="C50" s="316" t="s">
        <v>132</v>
      </c>
      <c r="D50" s="308" t="s">
        <v>124</v>
      </c>
      <c r="E50" s="309">
        <v>1</v>
      </c>
      <c r="F50" s="310">
        <v>0</v>
      </c>
      <c r="G50" s="309">
        <v>1</v>
      </c>
      <c r="H50" s="311">
        <v>5200</v>
      </c>
    </row>
    <row r="51" spans="2:8" s="305" customFormat="1" ht="12.75" x14ac:dyDescent="0.2">
      <c r="B51" s="306" t="s">
        <v>133</v>
      </c>
      <c r="C51" s="316" t="s">
        <v>134</v>
      </c>
      <c r="D51" s="308" t="s">
        <v>124</v>
      </c>
      <c r="E51" s="309">
        <v>1</v>
      </c>
      <c r="F51" s="310">
        <v>0</v>
      </c>
      <c r="G51" s="309">
        <v>1</v>
      </c>
      <c r="H51" s="311">
        <v>5200</v>
      </c>
    </row>
    <row r="52" spans="2:8" s="305" customFormat="1" ht="12.75" x14ac:dyDescent="0.2">
      <c r="B52" s="306" t="s">
        <v>135</v>
      </c>
      <c r="C52" s="316" t="s">
        <v>136</v>
      </c>
      <c r="D52" s="308" t="s">
        <v>124</v>
      </c>
      <c r="E52" s="309">
        <v>1</v>
      </c>
      <c r="F52" s="310">
        <v>0</v>
      </c>
      <c r="G52" s="309">
        <v>1</v>
      </c>
      <c r="H52" s="311">
        <v>5200</v>
      </c>
    </row>
    <row r="53" spans="2:8" s="305" customFormat="1" ht="12.75" x14ac:dyDescent="0.2">
      <c r="B53" s="306"/>
      <c r="C53" s="312"/>
      <c r="D53" s="308"/>
      <c r="E53" s="309"/>
      <c r="F53" s="310"/>
      <c r="G53" s="309"/>
      <c r="H53" s="311"/>
    </row>
    <row r="54" spans="2:8" s="305" customFormat="1" ht="12.75" x14ac:dyDescent="0.2">
      <c r="B54" s="318">
        <v>2</v>
      </c>
      <c r="C54" s="324" t="s">
        <v>137</v>
      </c>
      <c r="D54" s="326"/>
      <c r="E54" s="327"/>
      <c r="F54" s="328"/>
      <c r="G54" s="327"/>
      <c r="H54" s="329"/>
    </row>
    <row r="55" spans="2:8" s="305" customFormat="1" ht="12.75" x14ac:dyDescent="0.2">
      <c r="B55" s="306"/>
      <c r="C55" s="312"/>
      <c r="D55" s="308"/>
      <c r="E55" s="309"/>
      <c r="F55" s="310"/>
      <c r="G55" s="309"/>
      <c r="H55" s="311"/>
    </row>
    <row r="56" spans="2:8" s="305" customFormat="1" ht="12.75" x14ac:dyDescent="0.2">
      <c r="B56" s="306" t="s">
        <v>131</v>
      </c>
      <c r="C56" s="316" t="s">
        <v>138</v>
      </c>
      <c r="D56" s="308" t="s">
        <v>124</v>
      </c>
      <c r="E56" s="309">
        <v>2</v>
      </c>
      <c r="F56" s="310">
        <v>0</v>
      </c>
      <c r="G56" s="309">
        <v>2</v>
      </c>
      <c r="H56" s="311">
        <v>1000</v>
      </c>
    </row>
    <row r="57" spans="2:8" s="305" customFormat="1" ht="12.75" x14ac:dyDescent="0.2">
      <c r="B57" s="306" t="s">
        <v>133</v>
      </c>
      <c r="C57" s="316" t="s">
        <v>139</v>
      </c>
      <c r="D57" s="308" t="s">
        <v>124</v>
      </c>
      <c r="E57" s="309">
        <v>1</v>
      </c>
      <c r="F57" s="310">
        <v>0</v>
      </c>
      <c r="G57" s="309">
        <v>1</v>
      </c>
      <c r="H57" s="311">
        <v>1000</v>
      </c>
    </row>
    <row r="58" spans="2:8" s="305" customFormat="1" ht="12.75" x14ac:dyDescent="0.2">
      <c r="B58" s="306" t="s">
        <v>135</v>
      </c>
      <c r="C58" s="316" t="s">
        <v>140</v>
      </c>
      <c r="D58" s="308" t="s">
        <v>124</v>
      </c>
      <c r="E58" s="309">
        <v>1</v>
      </c>
      <c r="F58" s="310">
        <v>0</v>
      </c>
      <c r="G58" s="309">
        <v>1</v>
      </c>
      <c r="H58" s="311">
        <v>1000</v>
      </c>
    </row>
    <row r="59" spans="2:8" s="305" customFormat="1" ht="12.75" x14ac:dyDescent="0.2">
      <c r="B59" s="306" t="s">
        <v>141</v>
      </c>
      <c r="C59" s="316" t="s">
        <v>142</v>
      </c>
      <c r="D59" s="308" t="s">
        <v>124</v>
      </c>
      <c r="E59" s="309">
        <v>1</v>
      </c>
      <c r="F59" s="310">
        <v>0</v>
      </c>
      <c r="G59" s="309">
        <v>1</v>
      </c>
      <c r="H59" s="311">
        <v>1000</v>
      </c>
    </row>
    <row r="60" spans="2:8" s="305" customFormat="1" ht="12.75" x14ac:dyDescent="0.2">
      <c r="B60" s="306" t="s">
        <v>143</v>
      </c>
      <c r="C60" s="316" t="s">
        <v>145</v>
      </c>
      <c r="D60" s="308" t="s">
        <v>124</v>
      </c>
      <c r="E60" s="309">
        <v>1</v>
      </c>
      <c r="F60" s="310">
        <v>0</v>
      </c>
      <c r="G60" s="309">
        <v>1</v>
      </c>
      <c r="H60" s="311">
        <v>1000</v>
      </c>
    </row>
    <row r="61" spans="2:8" s="305" customFormat="1" ht="12.75" x14ac:dyDescent="0.2">
      <c r="B61" s="306" t="s">
        <v>144</v>
      </c>
      <c r="C61" s="316" t="s">
        <v>146</v>
      </c>
      <c r="D61" s="308" t="s">
        <v>124</v>
      </c>
      <c r="E61" s="332">
        <v>2</v>
      </c>
      <c r="F61" s="337">
        <v>0</v>
      </c>
      <c r="G61" s="332">
        <v>2</v>
      </c>
      <c r="H61" s="338">
        <v>1000</v>
      </c>
    </row>
    <row r="62" spans="2:8" s="305" customFormat="1" ht="12.75" x14ac:dyDescent="0.2">
      <c r="B62" s="306" t="s">
        <v>147</v>
      </c>
      <c r="C62" s="316" t="s">
        <v>148</v>
      </c>
      <c r="D62" s="308" t="s">
        <v>124</v>
      </c>
      <c r="E62" s="309">
        <v>1</v>
      </c>
      <c r="F62" s="337">
        <v>0</v>
      </c>
      <c r="G62" s="309">
        <v>1</v>
      </c>
      <c r="H62" s="338">
        <v>1000</v>
      </c>
    </row>
    <row r="63" spans="2:8" s="336" customFormat="1" ht="12.75" x14ac:dyDescent="0.2">
      <c r="B63" s="333" t="s">
        <v>162</v>
      </c>
      <c r="C63" s="334" t="s">
        <v>163</v>
      </c>
      <c r="D63" s="335" t="s">
        <v>124</v>
      </c>
      <c r="E63" s="332">
        <v>2</v>
      </c>
      <c r="F63" s="337">
        <v>0</v>
      </c>
      <c r="G63" s="332">
        <v>2</v>
      </c>
      <c r="H63" s="338">
        <v>1000</v>
      </c>
    </row>
    <row r="64" spans="2:8" s="305" customFormat="1" ht="12.75" x14ac:dyDescent="0.2">
      <c r="B64" s="306"/>
      <c r="C64" s="316"/>
      <c r="D64" s="308"/>
      <c r="E64" s="309"/>
      <c r="F64" s="337"/>
      <c r="G64" s="309"/>
      <c r="H64" s="338"/>
    </row>
    <row r="65" spans="2:8" s="305" customFormat="1" ht="12.75" x14ac:dyDescent="0.2">
      <c r="B65" s="306">
        <v>3</v>
      </c>
      <c r="C65" s="323" t="s">
        <v>149</v>
      </c>
      <c r="D65" s="308"/>
      <c r="E65" s="309"/>
      <c r="F65" s="310"/>
      <c r="G65" s="309"/>
      <c r="H65" s="311"/>
    </row>
    <row r="66" spans="2:8" s="305" customFormat="1" ht="12.75" x14ac:dyDescent="0.2">
      <c r="B66" s="306"/>
      <c r="C66" s="316"/>
      <c r="D66" s="308"/>
      <c r="E66" s="309"/>
      <c r="F66" s="310"/>
      <c r="G66" s="309"/>
      <c r="H66" s="311"/>
    </row>
    <row r="67" spans="2:8" s="305" customFormat="1" ht="12.75" x14ac:dyDescent="0.2">
      <c r="B67" s="306" t="s">
        <v>131</v>
      </c>
      <c r="C67" s="316" t="s">
        <v>150</v>
      </c>
      <c r="D67" s="308" t="s">
        <v>159</v>
      </c>
      <c r="E67" s="309">
        <v>600</v>
      </c>
      <c r="F67" s="310">
        <v>0</v>
      </c>
      <c r="G67" s="309">
        <v>600</v>
      </c>
      <c r="H67" s="311">
        <v>10</v>
      </c>
    </row>
    <row r="68" spans="2:8" s="305" customFormat="1" ht="12.75" x14ac:dyDescent="0.2">
      <c r="B68" s="306" t="s">
        <v>133</v>
      </c>
      <c r="C68" s="316" t="s">
        <v>151</v>
      </c>
      <c r="D68" s="308" t="s">
        <v>159</v>
      </c>
      <c r="E68" s="309">
        <v>51.2</v>
      </c>
      <c r="F68" s="310">
        <v>0</v>
      </c>
      <c r="G68" s="309">
        <v>51.2</v>
      </c>
      <c r="H68" s="311">
        <v>10</v>
      </c>
    </row>
    <row r="69" spans="2:8" s="305" customFormat="1" ht="12.75" x14ac:dyDescent="0.2">
      <c r="B69" s="306" t="s">
        <v>135</v>
      </c>
      <c r="C69" s="316" t="s">
        <v>152</v>
      </c>
      <c r="D69" s="308" t="s">
        <v>159</v>
      </c>
      <c r="E69" s="309">
        <v>41.6</v>
      </c>
      <c r="F69" s="310">
        <v>0</v>
      </c>
      <c r="G69" s="309">
        <v>41.6</v>
      </c>
      <c r="H69" s="311">
        <v>10</v>
      </c>
    </row>
    <row r="70" spans="2:8" s="305" customFormat="1" ht="12.75" x14ac:dyDescent="0.2">
      <c r="B70" s="306" t="s">
        <v>141</v>
      </c>
      <c r="C70" s="316" t="s">
        <v>153</v>
      </c>
      <c r="D70" s="308" t="s">
        <v>159</v>
      </c>
      <c r="E70" s="332">
        <v>28.8</v>
      </c>
      <c r="F70" s="310">
        <v>0</v>
      </c>
      <c r="G70" s="332">
        <v>28.8</v>
      </c>
      <c r="H70" s="311">
        <v>10</v>
      </c>
    </row>
    <row r="71" spans="2:8" s="305" customFormat="1" ht="12.75" x14ac:dyDescent="0.2">
      <c r="B71" s="306"/>
      <c r="C71" s="316"/>
      <c r="D71" s="308"/>
      <c r="E71" s="309"/>
      <c r="F71" s="310"/>
      <c r="G71" s="309"/>
      <c r="H71" s="311"/>
    </row>
    <row r="72" spans="2:8" s="305" customFormat="1" ht="12.75" x14ac:dyDescent="0.2">
      <c r="B72" s="318">
        <v>4</v>
      </c>
      <c r="C72" s="324" t="s">
        <v>154</v>
      </c>
      <c r="D72" s="319"/>
      <c r="E72" s="320"/>
      <c r="F72" s="321"/>
      <c r="G72" s="320"/>
      <c r="H72" s="322"/>
    </row>
    <row r="73" spans="2:8" s="305" customFormat="1" ht="12.75" x14ac:dyDescent="0.2">
      <c r="B73" s="306"/>
      <c r="C73" s="316"/>
      <c r="D73" s="308"/>
      <c r="E73" s="309"/>
      <c r="F73" s="310"/>
      <c r="G73" s="309"/>
      <c r="H73" s="311"/>
    </row>
    <row r="74" spans="2:8" s="305" customFormat="1" ht="12.75" x14ac:dyDescent="0.2">
      <c r="B74" s="306" t="s">
        <v>131</v>
      </c>
      <c r="C74" s="313" t="s">
        <v>155</v>
      </c>
      <c r="D74" s="308" t="s">
        <v>159</v>
      </c>
      <c r="E74" s="309">
        <v>70</v>
      </c>
      <c r="F74" s="310">
        <v>0</v>
      </c>
      <c r="G74" s="309">
        <v>70</v>
      </c>
      <c r="H74" s="311">
        <v>10</v>
      </c>
    </row>
    <row r="75" spans="2:8" s="305" customFormat="1" ht="12.75" x14ac:dyDescent="0.2">
      <c r="B75" s="306" t="s">
        <v>133</v>
      </c>
      <c r="C75" s="330" t="s">
        <v>156</v>
      </c>
      <c r="D75" s="308" t="s">
        <v>159</v>
      </c>
      <c r="E75" s="309">
        <v>64</v>
      </c>
      <c r="F75" s="310">
        <v>0</v>
      </c>
      <c r="G75" s="309">
        <v>64</v>
      </c>
      <c r="H75" s="311">
        <v>10</v>
      </c>
    </row>
    <row r="76" spans="2:8" s="305" customFormat="1" ht="12.75" x14ac:dyDescent="0.2">
      <c r="B76" s="314" t="s">
        <v>135</v>
      </c>
      <c r="C76" s="315" t="s">
        <v>157</v>
      </c>
      <c r="D76" s="308" t="s">
        <v>159</v>
      </c>
      <c r="E76" s="309">
        <v>61</v>
      </c>
      <c r="F76" s="310">
        <v>0</v>
      </c>
      <c r="G76" s="309">
        <v>61</v>
      </c>
      <c r="H76" s="311">
        <v>10</v>
      </c>
    </row>
    <row r="77" spans="2:8" s="305" customFormat="1" ht="12.75" x14ac:dyDescent="0.2">
      <c r="B77" s="314" t="s">
        <v>141</v>
      </c>
      <c r="C77" s="315" t="s">
        <v>158</v>
      </c>
      <c r="D77" s="308" t="s">
        <v>121</v>
      </c>
      <c r="E77" s="309">
        <v>58</v>
      </c>
      <c r="F77" s="310">
        <v>0</v>
      </c>
      <c r="G77" s="309">
        <v>58</v>
      </c>
      <c r="H77" s="311">
        <v>20</v>
      </c>
    </row>
    <row r="78" spans="2:8" s="305" customFormat="1" ht="12.75" x14ac:dyDescent="0.2">
      <c r="B78" s="314"/>
      <c r="C78" s="315"/>
      <c r="D78" s="308"/>
      <c r="E78" s="309"/>
      <c r="F78" s="310"/>
      <c r="G78" s="309"/>
      <c r="H78" s="311"/>
    </row>
    <row r="79" spans="2:8" s="305" customFormat="1" ht="25.5" x14ac:dyDescent="0.2">
      <c r="B79" s="314">
        <v>5</v>
      </c>
      <c r="C79" s="315" t="s">
        <v>160</v>
      </c>
      <c r="D79" s="308" t="s">
        <v>159</v>
      </c>
      <c r="E79" s="309">
        <v>700</v>
      </c>
      <c r="F79" s="310">
        <v>0</v>
      </c>
      <c r="G79" s="309">
        <v>700</v>
      </c>
      <c r="H79" s="311">
        <v>10</v>
      </c>
    </row>
    <row r="80" spans="2:8" s="305" customFormat="1" ht="12.75" x14ac:dyDescent="0.2">
      <c r="B80" s="314"/>
      <c r="C80" s="315"/>
      <c r="D80" s="308"/>
      <c r="E80" s="309"/>
      <c r="F80" s="310"/>
      <c r="G80" s="309"/>
      <c r="H80" s="311"/>
    </row>
    <row r="81" spans="2:8" s="305" customFormat="1" ht="12.75" x14ac:dyDescent="0.2">
      <c r="B81" s="314">
        <v>6</v>
      </c>
      <c r="C81" s="315" t="s">
        <v>164</v>
      </c>
      <c r="D81" s="308" t="s">
        <v>159</v>
      </c>
      <c r="E81" s="309">
        <v>110</v>
      </c>
      <c r="F81" s="310">
        <v>0</v>
      </c>
      <c r="G81" s="309">
        <v>110</v>
      </c>
      <c r="H81" s="311">
        <v>10</v>
      </c>
    </row>
    <row r="82" spans="2:8" s="305" customFormat="1" ht="12.75" x14ac:dyDescent="0.2">
      <c r="B82" s="314"/>
      <c r="C82" s="331"/>
      <c r="D82" s="308"/>
      <c r="E82" s="309"/>
      <c r="F82" s="310"/>
      <c r="G82" s="309"/>
      <c r="H82" s="3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E4CC93957FB4CA8708F40DF272C3F" ma:contentTypeVersion="0" ma:contentTypeDescription="Create a new document." ma:contentTypeScope="" ma:versionID="bfd9c8f66324f78dc2ba895c1f4b8e31">
  <xsd:schema xmlns:xsd="http://www.w3.org/2001/XMLSchema" xmlns:xs="http://www.w3.org/2001/XMLSchema" xmlns:p="http://schemas.microsoft.com/office/2006/metadata/properties" xmlns:ns2="6630dc11-dd1f-49a3-9614-f15385c0e0de" targetNamespace="http://schemas.microsoft.com/office/2006/metadata/properties" ma:root="true" ma:fieldsID="eb98da6b5a477578c0d928a16346c641" ns2:_="">
    <xsd:import namespace="6630dc11-dd1f-49a3-9614-f15385c0e0d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0dc11-dd1f-49a3-9614-f15385c0e0d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D96714-9E15-4828-BEB1-F272AE1B8C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F3472-CAD0-43FA-8555-80F14F6048B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5D93F82-E08C-4CD7-8A5F-D48EEC91EAD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34DD922-CC88-49CC-9446-C5A596D91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30dc11-dd1f-49a3-9614-f15385c0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CB8C070-F2AA-4166-B13B-789CF3193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630dc11-dd1f-49a3-9614-f15385c0e0d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Plot 3A - 220317 (as per tende </vt:lpstr>
      <vt:lpstr>VO13</vt:lpstr>
      <vt:lpstr>'Plot 3A - 220317 (as per tende '!Print_Area</vt:lpstr>
    </vt:vector>
  </TitlesOfParts>
  <Company>Alunan Asas Sdn Bhd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Sai Poi Tee</dc:creator>
  <cp:lastModifiedBy>Koo Jia Eng</cp:lastModifiedBy>
  <cp:lastPrinted>2018-07-16T02:02:51Z</cp:lastPrinted>
  <dcterms:created xsi:type="dcterms:W3CDTF">2009-03-25T10:05:39Z</dcterms:created>
  <dcterms:modified xsi:type="dcterms:W3CDTF">2020-02-26T02:13:08Z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dlc_DocId">
    <vt:lpwstr>E4YAEXDRNR3X-1378-21</vt:lpwstr>
  </property>
  <property fmtid="{D5CDD505-2E9C-101B-9397-08002B2CF9AE}" pid="4" name="_dlc_DocIdItemGuid">
    <vt:lpwstr>a034c477-21f3-4964-91ff-bc9c91286cc3</vt:lpwstr>
  </property>
  <property fmtid="{D5CDD505-2E9C-101B-9397-08002B2CF9AE}" pid="5" name="_dlc_DocIdUrl">
    <vt:lpwstr>http://192.168.0.254/mqs/KLQSDepartment/SC Plot 3A/_layouts/DocIdRedir.aspx?ID=E4YAEXDRNR3X-1378-21, E4YAEXDRNR3X-1378-21</vt:lpwstr>
  </property>
</Properties>
</file>