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200" windowHeight="11475" activeTab="3"/>
  </bookViews>
  <sheets>
    <sheet name="Rainwater Goods" sheetId="7" r:id="rId1"/>
    <sheet name="Summary" sheetId="10" r:id="rId2"/>
    <sheet name="site mea" sheetId="9" r:id="rId3"/>
    <sheet name="VO 01" sheetId="11" r:id="rId4"/>
  </sheets>
  <externalReferences>
    <externalReference r:id="rId5"/>
  </externalReferences>
  <definedNames>
    <definedName name="_xlnm._FilterDatabase" localSheetId="2" hidden="1">'site mea'!$A$5:$H$310</definedName>
    <definedName name="b9c" hidden="1">[1]rate!$E$154</definedName>
    <definedName name="_xlnm.Print_Area" localSheetId="0">'Rainwater Goods'!$A$1:$S$112</definedName>
    <definedName name="_xlnm.Print_Area" localSheetId="3">'VO 01'!$A$1:$I$78</definedName>
    <definedName name="_xlnm.Print_Titles" localSheetId="0">'Rainwater Goods'!$1:$9</definedName>
    <definedName name="_xlnm.Print_Titles" localSheetId="3">'VO 01'!$1:$6</definedName>
    <definedName name="wrn.Payment." hidden="1">{#N/A,#N/A,TRUE,"General Summary-2b1";#N/A,#N/A,TRUE,"General Summary-2b2";#N/A,#N/A,TRUE,"Prelim-2b1";#N/A,#N/A,TRUE,"Prelim-2b2";#N/A,#N/A,TRUE,"Building Works-2b1";#N/A,#N/A,TRUE,"External Works-2B1";#N/A,#N/A,TRUE,"Building Works-2B2";#N/A,#N/A,TRUE,"External Works-2B2";#N/A,#N/A,TRUE,"Materials-2B1";#N/A,#N/A,TRUE,"Materials-2B2"}</definedName>
    <definedName name="wrn.Residential." hidden="1">{"ECA Qtrs C",#N/A,TRUE,"ECA_Qtrs_C";"ECA Qtrs D",#N/A,TRUE,"ECA_Qtrs_D";"ECA Qtrs F",#N/A,TRUE,"ECA_Qtrs_F";"ECA Qtrs G",#N/A,TRUE,"ECA_Qtrs_G";"ECA SisterApt",#N/A,TRUE,"ECA_SisterApt";"ECA Nurses",#N/A,TRUE,"ECA_NursesHostel"}</definedName>
  </definedNames>
  <calcPr calcId="144525"/>
</workbook>
</file>

<file path=xl/calcChain.xml><?xml version="1.0" encoding="utf-8"?>
<calcChain xmlns="http://schemas.openxmlformats.org/spreadsheetml/2006/main">
  <c r="C5" i="10" l="1"/>
  <c r="N11" i="10" l="1"/>
  <c r="N10" i="10"/>
  <c r="I65" i="11"/>
  <c r="P53" i="7" l="1"/>
  <c r="P52" i="7"/>
  <c r="P51" i="7"/>
  <c r="B74" i="11"/>
  <c r="K47" i="11"/>
  <c r="K50" i="11"/>
  <c r="K55" i="11"/>
  <c r="K60" i="11"/>
  <c r="M65" i="11"/>
  <c r="M60" i="11"/>
  <c r="M55" i="11"/>
  <c r="M50" i="11"/>
  <c r="M47" i="11"/>
  <c r="K65" i="11"/>
  <c r="F42" i="11"/>
  <c r="I62" i="11"/>
  <c r="F62" i="11"/>
  <c r="I61" i="11"/>
  <c r="F61" i="11"/>
  <c r="I60" i="11"/>
  <c r="F60" i="11"/>
  <c r="I57" i="11"/>
  <c r="I56" i="11"/>
  <c r="F57" i="11"/>
  <c r="F56" i="11"/>
  <c r="F55" i="11"/>
  <c r="F50" i="11"/>
  <c r="F47" i="11"/>
  <c r="I55" i="11"/>
  <c r="I21" i="11"/>
  <c r="I20" i="11"/>
  <c r="I19" i="11"/>
  <c r="F21" i="11"/>
  <c r="F20" i="11"/>
  <c r="F19" i="11"/>
  <c r="I16" i="11"/>
  <c r="I15" i="11"/>
  <c r="I14" i="11"/>
  <c r="F16" i="11"/>
  <c r="F15" i="11"/>
  <c r="F14" i="11"/>
  <c r="I42" i="11"/>
  <c r="I50" i="11"/>
  <c r="I47" i="11"/>
  <c r="F74" i="11" l="1"/>
  <c r="F76" i="11" s="1"/>
  <c r="M74" i="11"/>
  <c r="I74" i="11" l="1"/>
  <c r="I76" i="11" s="1"/>
  <c r="M29" i="11"/>
  <c r="I29" i="11"/>
  <c r="F29" i="11"/>
  <c r="M26" i="11"/>
  <c r="I26" i="11"/>
  <c r="F26" i="11"/>
  <c r="F34" i="11" s="1"/>
  <c r="F75" i="11" s="1"/>
  <c r="F78" i="11" s="1"/>
  <c r="M34" i="11" l="1"/>
  <c r="I34" i="11"/>
  <c r="I75" i="11" s="1"/>
  <c r="I78" i="11" s="1"/>
  <c r="L34" i="11" l="1"/>
  <c r="M78" i="11" l="1"/>
  <c r="R108" i="7" l="1"/>
  <c r="Q108" i="7"/>
  <c r="E306" i="9"/>
  <c r="F306" i="9"/>
  <c r="G306" i="9"/>
  <c r="H306" i="9"/>
  <c r="I305" i="9"/>
  <c r="E11" i="10" l="1"/>
  <c r="F603" i="9"/>
  <c r="F11" i="10" s="1"/>
  <c r="G603" i="9"/>
  <c r="G11" i="10" s="1"/>
  <c r="H603" i="9"/>
  <c r="H11" i="10" s="1"/>
  <c r="E603" i="9"/>
  <c r="I602" i="9"/>
  <c r="I592" i="9"/>
  <c r="I578" i="9"/>
  <c r="I564" i="9"/>
  <c r="I550" i="9"/>
  <c r="I536" i="9"/>
  <c r="I522" i="9"/>
  <c r="I508" i="9"/>
  <c r="I494" i="9"/>
  <c r="I480" i="9"/>
  <c r="I466" i="9"/>
  <c r="I452" i="9"/>
  <c r="I438" i="9"/>
  <c r="F422" i="9"/>
  <c r="F10" i="10" s="1"/>
  <c r="G422" i="9"/>
  <c r="G10" i="10" s="1"/>
  <c r="H422" i="9"/>
  <c r="H10" i="10" s="1"/>
  <c r="E422" i="9"/>
  <c r="E10" i="10" s="1"/>
  <c r="I421" i="9"/>
  <c r="I413" i="9"/>
  <c r="I405" i="9"/>
  <c r="I397" i="9"/>
  <c r="I389" i="9"/>
  <c r="I381" i="9"/>
  <c r="I373" i="9"/>
  <c r="I365" i="9"/>
  <c r="I357" i="9"/>
  <c r="I349" i="9"/>
  <c r="I341" i="9"/>
  <c r="I333" i="9"/>
  <c r="I325" i="9"/>
  <c r="I317" i="9"/>
  <c r="Q100" i="7" s="1"/>
  <c r="H247" i="9"/>
  <c r="I246" i="9"/>
  <c r="I233" i="9"/>
  <c r="I220" i="9"/>
  <c r="I207" i="9"/>
  <c r="I194" i="9"/>
  <c r="I181" i="9"/>
  <c r="I168" i="9"/>
  <c r="I155" i="9"/>
  <c r="I142" i="9"/>
  <c r="I129" i="9"/>
  <c r="I116" i="9"/>
  <c r="I103" i="9"/>
  <c r="I90" i="9"/>
  <c r="I77" i="9"/>
  <c r="I11" i="10" l="1"/>
  <c r="J11" i="10" s="1"/>
  <c r="I10" i="10"/>
  <c r="J10" i="10" s="1"/>
  <c r="F310" i="9"/>
  <c r="F9" i="10" s="1"/>
  <c r="G310" i="9"/>
  <c r="G9" i="10" s="1"/>
  <c r="H310" i="9"/>
  <c r="H9" i="10" s="1"/>
  <c r="E310" i="9"/>
  <c r="E9" i="10" s="1"/>
  <c r="L9" i="10" s="1"/>
  <c r="N9" i="10" s="1"/>
  <c r="F8" i="10"/>
  <c r="G8" i="10"/>
  <c r="H8" i="10"/>
  <c r="L8" i="10" s="1"/>
  <c r="N8" i="10" s="1"/>
  <c r="E8" i="10"/>
  <c r="I299" i="9"/>
  <c r="I293" i="9"/>
  <c r="I287" i="9"/>
  <c r="I281" i="9"/>
  <c r="I275" i="9"/>
  <c r="I269" i="9"/>
  <c r="F261" i="9"/>
  <c r="F7" i="10" s="1"/>
  <c r="G261" i="9"/>
  <c r="G7" i="10" s="1"/>
  <c r="H261" i="9"/>
  <c r="H7" i="10" s="1"/>
  <c r="E261" i="9"/>
  <c r="E7" i="10" s="1"/>
  <c r="F247" i="9"/>
  <c r="F6" i="10" s="1"/>
  <c r="G247" i="9"/>
  <c r="G6" i="10" s="1"/>
  <c r="H6" i="10"/>
  <c r="E247" i="9"/>
  <c r="E6" i="10" s="1"/>
  <c r="I59" i="9"/>
  <c r="I56" i="9"/>
  <c r="I48" i="9"/>
  <c r="I40" i="9"/>
  <c r="I32" i="9"/>
  <c r="I24" i="9"/>
  <c r="F15" i="9"/>
  <c r="F5" i="10" s="1"/>
  <c r="G15" i="9"/>
  <c r="G5" i="10" s="1"/>
  <c r="H15" i="9"/>
  <c r="E15" i="9"/>
  <c r="E5" i="10" s="1"/>
  <c r="N112" i="7"/>
  <c r="L6" i="10" l="1"/>
  <c r="N6" i="10" s="1"/>
  <c r="L7" i="10"/>
  <c r="N7" i="10" s="1"/>
  <c r="L5" i="10"/>
  <c r="N5" i="10" s="1"/>
  <c r="H5" i="10"/>
  <c r="I5" i="10" s="1"/>
  <c r="J5" i="10" s="1"/>
  <c r="Q97" i="7"/>
  <c r="I9" i="10"/>
  <c r="I8" i="10"/>
  <c r="J8" i="10" s="1"/>
  <c r="I7" i="10"/>
  <c r="J7" i="10" s="1"/>
  <c r="I6" i="10"/>
  <c r="J6" i="10" s="1"/>
  <c r="H10" i="9"/>
  <c r="H4" i="10" s="1"/>
  <c r="J9" i="10" l="1"/>
  <c r="Q109" i="7"/>
  <c r="P48" i="7"/>
  <c r="P45" i="7"/>
  <c r="F10" i="9"/>
  <c r="G10" i="9"/>
  <c r="E10" i="9"/>
  <c r="E4" i="10" s="1"/>
  <c r="P47" i="7" l="1"/>
  <c r="G4" i="10"/>
  <c r="P46" i="7"/>
  <c r="F4" i="10"/>
  <c r="M109" i="7"/>
  <c r="S109" i="7" s="1"/>
  <c r="R109" i="7" s="1"/>
  <c r="M108" i="7"/>
  <c r="S108" i="7" s="1"/>
  <c r="M100" i="7"/>
  <c r="S100" i="7" s="1"/>
  <c r="R100" i="7" s="1"/>
  <c r="M97" i="7"/>
  <c r="S97" i="7" s="1"/>
  <c r="R97" i="7" s="1"/>
  <c r="M90" i="7"/>
  <c r="M84" i="7"/>
  <c r="M78" i="7"/>
  <c r="S78" i="7" s="1"/>
  <c r="M75" i="7"/>
  <c r="S75" i="7" s="1"/>
  <c r="M72" i="7"/>
  <c r="S72" i="7" s="1"/>
  <c r="M71" i="7"/>
  <c r="S71" i="7" s="1"/>
  <c r="M70" i="7"/>
  <c r="S70" i="7" s="1"/>
  <c r="M56" i="7"/>
  <c r="S56" i="7" s="1"/>
  <c r="M53" i="7"/>
  <c r="S53" i="7" s="1"/>
  <c r="R53" i="7" s="1"/>
  <c r="M52" i="7"/>
  <c r="S52" i="7" s="1"/>
  <c r="R52" i="7" s="1"/>
  <c r="M51" i="7"/>
  <c r="S51" i="7" s="1"/>
  <c r="R51" i="7" s="1"/>
  <c r="M48" i="7"/>
  <c r="S48" i="7" s="1"/>
  <c r="M47" i="7"/>
  <c r="M46" i="7"/>
  <c r="M45" i="7"/>
  <c r="S45" i="7" s="1"/>
  <c r="M37" i="7"/>
  <c r="M34" i="7"/>
  <c r="S34" i="7" s="1"/>
  <c r="M31" i="7"/>
  <c r="S31" i="7" s="1"/>
  <c r="M27" i="7"/>
  <c r="S27" i="7" s="1"/>
  <c r="M26" i="7"/>
  <c r="S26" i="7" s="1"/>
  <c r="M25" i="7"/>
  <c r="S25" i="7" s="1"/>
  <c r="M17" i="7"/>
  <c r="S17" i="7" s="1"/>
  <c r="L4" i="10" l="1"/>
  <c r="N4" i="10" s="1"/>
  <c r="N12" i="10" s="1"/>
  <c r="S47" i="7"/>
  <c r="R47" i="7" s="1"/>
  <c r="I4" i="10"/>
  <c r="J4" i="10" s="1"/>
  <c r="J12" i="10" s="1"/>
  <c r="S46" i="7"/>
  <c r="K39" i="7"/>
  <c r="M39" i="7" s="1"/>
  <c r="I109" i="7"/>
  <c r="H109" i="7"/>
  <c r="G109" i="7"/>
  <c r="I108" i="7"/>
  <c r="H108" i="7"/>
  <c r="N108" i="7" s="1"/>
  <c r="G108" i="7"/>
  <c r="I103" i="7"/>
  <c r="H103" i="7"/>
  <c r="G103" i="7"/>
  <c r="E101" i="7"/>
  <c r="D101" i="7"/>
  <c r="I100" i="7"/>
  <c r="H100" i="7"/>
  <c r="G100" i="7"/>
  <c r="I97" i="7"/>
  <c r="H97" i="7"/>
  <c r="G97" i="7"/>
  <c r="I81" i="7"/>
  <c r="H81" i="7"/>
  <c r="G81" i="7"/>
  <c r="I78" i="7"/>
  <c r="H78" i="7"/>
  <c r="G78" i="7"/>
  <c r="I75" i="7"/>
  <c r="H75" i="7"/>
  <c r="G75" i="7"/>
  <c r="I72" i="7"/>
  <c r="H72" i="7"/>
  <c r="G72" i="7"/>
  <c r="I71" i="7"/>
  <c r="H71" i="7"/>
  <c r="G71" i="7"/>
  <c r="I70" i="7"/>
  <c r="H70" i="7"/>
  <c r="G70" i="7"/>
  <c r="I67" i="7"/>
  <c r="H67" i="7"/>
  <c r="G67" i="7"/>
  <c r="I66" i="7"/>
  <c r="H66" i="7"/>
  <c r="G66" i="7"/>
  <c r="I65" i="7"/>
  <c r="H65" i="7"/>
  <c r="G65" i="7"/>
  <c r="I62" i="7"/>
  <c r="H62" i="7"/>
  <c r="G62" i="7"/>
  <c r="I61" i="7"/>
  <c r="H61" i="7"/>
  <c r="G61" i="7"/>
  <c r="I60" i="7"/>
  <c r="H60" i="7"/>
  <c r="G60" i="7"/>
  <c r="I59" i="7"/>
  <c r="H59" i="7"/>
  <c r="G59" i="7"/>
  <c r="E57" i="7"/>
  <c r="D57" i="7"/>
  <c r="I56" i="7"/>
  <c r="H56" i="7"/>
  <c r="N56" i="7" s="1"/>
  <c r="G56" i="7"/>
  <c r="I53" i="7"/>
  <c r="H53" i="7"/>
  <c r="G53" i="7"/>
  <c r="I52" i="7"/>
  <c r="H52" i="7"/>
  <c r="N52" i="7" s="1"/>
  <c r="G52" i="7"/>
  <c r="I51" i="7"/>
  <c r="H51" i="7"/>
  <c r="G51" i="7"/>
  <c r="I48" i="7"/>
  <c r="H48" i="7"/>
  <c r="N48" i="7" s="1"/>
  <c r="R48" i="7" s="1"/>
  <c r="G48" i="7"/>
  <c r="I47" i="7"/>
  <c r="H47" i="7"/>
  <c r="G47" i="7"/>
  <c r="I46" i="7"/>
  <c r="H46" i="7"/>
  <c r="N46" i="7" s="1"/>
  <c r="G46" i="7"/>
  <c r="I45" i="7"/>
  <c r="H45" i="7"/>
  <c r="G45" i="7"/>
  <c r="I34" i="7"/>
  <c r="H34" i="7"/>
  <c r="G34" i="7"/>
  <c r="I31" i="7"/>
  <c r="H31" i="7"/>
  <c r="G31" i="7"/>
  <c r="E28" i="7"/>
  <c r="D28" i="7"/>
  <c r="I27" i="7"/>
  <c r="H27" i="7"/>
  <c r="N27" i="7" s="1"/>
  <c r="G27" i="7"/>
  <c r="I26" i="7"/>
  <c r="H26" i="7"/>
  <c r="N26" i="7" s="1"/>
  <c r="G26" i="7"/>
  <c r="I25" i="7"/>
  <c r="H25" i="7"/>
  <c r="N25" i="7" s="1"/>
  <c r="G25" i="7"/>
  <c r="I20" i="7"/>
  <c r="H20" i="7"/>
  <c r="G20" i="7"/>
  <c r="I17" i="7"/>
  <c r="H17" i="7"/>
  <c r="G17" i="7"/>
  <c r="S112" i="7" l="1"/>
  <c r="S113" i="7" s="1"/>
  <c r="S115" i="7" s="1"/>
  <c r="R46" i="7"/>
  <c r="L31" i="7"/>
  <c r="N31" i="7"/>
  <c r="L47" i="7"/>
  <c r="N47" i="7"/>
  <c r="L53" i="7"/>
  <c r="N53" i="7"/>
  <c r="L71" i="7"/>
  <c r="N71" i="7"/>
  <c r="L45" i="7"/>
  <c r="N45" i="7"/>
  <c r="R45" i="7" s="1"/>
  <c r="L51" i="7"/>
  <c r="N51" i="7"/>
  <c r="L75" i="7"/>
  <c r="N75" i="7"/>
  <c r="L100" i="7"/>
  <c r="N100" i="7"/>
  <c r="L70" i="7"/>
  <c r="N70" i="7"/>
  <c r="L78" i="7"/>
  <c r="N78" i="7"/>
  <c r="L109" i="7"/>
  <c r="N109" i="7"/>
  <c r="L17" i="7"/>
  <c r="N17" i="7"/>
  <c r="L34" i="7"/>
  <c r="N34" i="7"/>
  <c r="L72" i="7"/>
  <c r="N72" i="7"/>
  <c r="L97" i="7"/>
  <c r="N97" i="7"/>
  <c r="J78" i="7"/>
  <c r="J72" i="7"/>
  <c r="J61" i="7"/>
  <c r="J46" i="7"/>
  <c r="J52" i="7"/>
  <c r="J62" i="7"/>
  <c r="L46" i="7"/>
  <c r="J48" i="7"/>
  <c r="J56" i="7"/>
  <c r="J70" i="7"/>
  <c r="L52" i="7"/>
  <c r="L108" i="7"/>
  <c r="J59" i="7"/>
  <c r="L25" i="7"/>
  <c r="J34" i="7"/>
  <c r="J65" i="7"/>
  <c r="L26" i="7"/>
  <c r="L48" i="7"/>
  <c r="L56" i="7"/>
  <c r="J20" i="7"/>
  <c r="G112" i="7"/>
  <c r="J31" i="7"/>
  <c r="J67" i="7"/>
  <c r="J100" i="7"/>
  <c r="L27" i="7"/>
  <c r="H28" i="7"/>
  <c r="H57" i="7"/>
  <c r="J25" i="7"/>
  <c r="J26" i="7"/>
  <c r="J27" i="7"/>
  <c r="J45" i="7"/>
  <c r="J47" i="7"/>
  <c r="J51" i="7"/>
  <c r="J53" i="7"/>
  <c r="J60" i="7"/>
  <c r="J66" i="7"/>
  <c r="J71" i="7"/>
  <c r="J75" i="7"/>
  <c r="J81" i="7"/>
  <c r="J103" i="7"/>
  <c r="J17" i="7"/>
  <c r="J97" i="7"/>
  <c r="J108" i="7"/>
  <c r="J109" i="7"/>
  <c r="S116" i="7" l="1"/>
  <c r="S117" i="7" s="1"/>
  <c r="S119" i="7" s="1"/>
  <c r="L112" i="7"/>
  <c r="J112" i="7"/>
</calcChain>
</file>

<file path=xl/comments1.xml><?xml version="1.0" encoding="utf-8"?>
<comments xmlns="http://schemas.openxmlformats.org/spreadsheetml/2006/main">
  <authors>
    <author>Ong Wan Min</author>
  </authors>
  <commentList>
    <comment ref="D42" authorId="0">
      <text>
        <r>
          <rPr>
            <b/>
            <sz val="9"/>
            <color indexed="81"/>
            <rFont val="Tahoma"/>
            <family val="2"/>
          </rPr>
          <t>Ong Wan Min:</t>
        </r>
        <r>
          <rPr>
            <sz val="9"/>
            <color indexed="81"/>
            <rFont val="Tahoma"/>
            <family val="2"/>
          </rPr>
          <t xml:space="preserve">
No budget
</t>
        </r>
      </text>
    </comment>
  </commentList>
</comments>
</file>

<file path=xl/sharedStrings.xml><?xml version="1.0" encoding="utf-8"?>
<sst xmlns="http://schemas.openxmlformats.org/spreadsheetml/2006/main" count="484" uniqueCount="175">
  <si>
    <t>Item</t>
  </si>
  <si>
    <t>Description</t>
  </si>
  <si>
    <t>Unit</t>
  </si>
  <si>
    <t>Upper Floor</t>
  </si>
  <si>
    <t>Extra over for bend</t>
  </si>
  <si>
    <t>m</t>
  </si>
  <si>
    <t>No</t>
  </si>
  <si>
    <t>Rate</t>
  </si>
  <si>
    <t>Amount</t>
  </si>
  <si>
    <t>BQ</t>
  </si>
  <si>
    <t>Roof</t>
  </si>
  <si>
    <t>Extra over for 150mm x 150mm " T ' juction</t>
  </si>
  <si>
    <t>Apartment</t>
  </si>
  <si>
    <t>Guard House</t>
  </si>
  <si>
    <t>100mm Ø ditto but embedded in premix pavement</t>
  </si>
  <si>
    <t>TO Qty</t>
  </si>
  <si>
    <t>Refuse Chamber</t>
  </si>
  <si>
    <t>Incl</t>
  </si>
  <si>
    <t>no info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</si>
  <si>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</si>
  <si>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</si>
  <si>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</si>
  <si>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</si>
  <si>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</si>
  <si>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</si>
  <si>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</si>
  <si>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</si>
  <si>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</si>
  <si>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</si>
  <si>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</si>
  <si>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</si>
  <si>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</si>
  <si>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</si>
  <si>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AA Budget</t>
  </si>
  <si>
    <t>RM</t>
  </si>
  <si>
    <t>Total Amount ( RM )</t>
  </si>
  <si>
    <t>Michael 019-3535788</t>
  </si>
  <si>
    <t>included</t>
  </si>
  <si>
    <t>Included</t>
  </si>
  <si>
    <t>Roof Canopy ( podium )</t>
  </si>
  <si>
    <t>Pitch roof ( apartment )</t>
  </si>
  <si>
    <t>Q</t>
  </si>
  <si>
    <t>R</t>
  </si>
  <si>
    <t>Shop Block 1</t>
  </si>
  <si>
    <t>Shop Block 2</t>
  </si>
  <si>
    <t>Shop Block 3</t>
  </si>
  <si>
    <t>Surface Water Drainage</t>
  </si>
  <si>
    <t>uPVC Class C pipe as described :-</t>
  </si>
  <si>
    <t>Rate Only</t>
  </si>
  <si>
    <t>Shop Block 1, 2 &amp; 3</t>
  </si>
  <si>
    <t>50mm Ø waste pipe ( refer drawing BBU265/DD/RRD-SH/02</t>
  </si>
  <si>
    <t>75mm Ø rainwater downpipe ( refer drawing BBU265/DD/RRD-SH/02</t>
  </si>
  <si>
    <t>S</t>
  </si>
  <si>
    <t>T</t>
  </si>
  <si>
    <t>U</t>
  </si>
  <si>
    <t>V</t>
  </si>
  <si>
    <t>W</t>
  </si>
  <si>
    <t>X</t>
  </si>
  <si>
    <t>Y</t>
  </si>
  <si>
    <t>Z</t>
  </si>
  <si>
    <t>BQ spec = gi gutter</t>
  </si>
  <si>
    <t>Dwg spec = upvc gutter</t>
  </si>
  <si>
    <t>(not in BQ)</t>
  </si>
  <si>
    <t>BQ Qty</t>
  </si>
  <si>
    <t>floor trap discharge at Shop corridor (detail dwg)</t>
  </si>
  <si>
    <t>may do pipe sleeve only at site</t>
  </si>
  <si>
    <t>RAINWATER GOODS</t>
  </si>
  <si>
    <t>Qty</t>
  </si>
  <si>
    <t>Suria Timur Metal Works S/B</t>
  </si>
  <si>
    <t xml:space="preserve">                             METRIO CONSTRUCTION SDN. BHD. (810090-K)</t>
  </si>
  <si>
    <r>
      <rPr>
        <b/>
        <u/>
        <sz val="12"/>
        <color theme="1"/>
        <rFont val="Century Gothic"/>
        <family val="2"/>
      </rPr>
      <t>Unplasticised rigid polyvinyl chloride pipework</t>
    </r>
    <r>
      <rPr>
        <u/>
        <sz val="11"/>
        <color theme="1"/>
        <rFont val="Century Gothic"/>
        <family val="2"/>
      </rPr>
      <t xml:space="preserve"> to BS 4576 and fittings including jointing all in accordance with the manufacturer's instruction</t>
    </r>
  </si>
  <si>
    <r>
      <rPr>
        <b/>
        <u/>
        <sz val="12"/>
        <color theme="1"/>
        <rFont val="Century Gothic"/>
        <family val="2"/>
      </rPr>
      <t>100mm Ø waste pipe</t>
    </r>
    <r>
      <rPr>
        <u/>
        <sz val="11"/>
        <color theme="1"/>
        <rFont val="Century Gothic"/>
        <family val="2"/>
      </rPr>
      <t xml:space="preserve"> embedded in concrete slab</t>
    </r>
  </si>
  <si>
    <r>
      <t xml:space="preserve">Approved </t>
    </r>
    <r>
      <rPr>
        <b/>
        <u/>
        <sz val="12"/>
        <color theme="1"/>
        <rFont val="Century Gothic"/>
        <family val="2"/>
      </rPr>
      <t>No. 24 gauge galvanised iron sheet</t>
    </r>
    <r>
      <rPr>
        <u/>
        <sz val="11"/>
        <color theme="1"/>
        <rFont val="Century Gothic"/>
        <family val="2"/>
      </rPr>
      <t xml:space="preserve"> as described </t>
    </r>
    <r>
      <rPr>
        <b/>
        <u/>
        <sz val="12"/>
        <color theme="1"/>
        <rFont val="Century Gothic"/>
        <family val="2"/>
      </rPr>
      <t>flashing 520mm girth</t>
    </r>
    <r>
      <rPr>
        <u/>
        <sz val="11"/>
        <color theme="1"/>
        <rFont val="Century Gothic"/>
        <family val="2"/>
      </rPr>
      <t>, twice bent, one end built into joint of brickwork and other end dressed over roofing sheet</t>
    </r>
  </si>
  <si>
    <r>
      <t xml:space="preserve">Approved </t>
    </r>
    <r>
      <rPr>
        <b/>
        <u/>
        <sz val="12"/>
        <color theme="1"/>
        <rFont val="Century Gothic"/>
        <family val="2"/>
      </rPr>
      <t>No22 gauge galvanised iron</t>
    </r>
    <r>
      <rPr>
        <u/>
        <sz val="11"/>
        <color theme="1"/>
        <rFont val="Century Gothic"/>
        <family val="2"/>
      </rPr>
      <t xml:space="preserve"> sheet as described </t>
    </r>
    <r>
      <rPr>
        <b/>
        <u/>
        <sz val="12"/>
        <color theme="1"/>
        <rFont val="Century Gothic"/>
        <family val="2"/>
      </rPr>
      <t>gutter 1150mm girth</t>
    </r>
    <r>
      <rPr>
        <u/>
        <sz val="11"/>
        <color theme="1"/>
        <rFont val="Century Gothic"/>
        <family val="2"/>
      </rPr>
      <t>, three times bent, one and fixed to concrete and other and dressed under roofing sheet.</t>
    </r>
  </si>
  <si>
    <r>
      <t xml:space="preserve">Approved </t>
    </r>
    <r>
      <rPr>
        <b/>
        <u/>
        <sz val="12"/>
        <color theme="1"/>
        <rFont val="Century Gothic"/>
        <family val="2"/>
      </rPr>
      <t>No22 gauge galvanised iron</t>
    </r>
    <r>
      <rPr>
        <u/>
        <sz val="11"/>
        <color theme="1"/>
        <rFont val="Century Gothic"/>
        <family val="2"/>
      </rPr>
      <t xml:space="preserve"> sheet as described </t>
    </r>
    <r>
      <rPr>
        <b/>
        <u/>
        <sz val="12"/>
        <color theme="1"/>
        <rFont val="Century Gothic"/>
        <family val="2"/>
      </rPr>
      <t>gutter 830mm girth</t>
    </r>
    <r>
      <rPr>
        <u/>
        <sz val="11"/>
        <color theme="1"/>
        <rFont val="Century Gothic"/>
        <family val="2"/>
      </rPr>
      <t>, three times bent, one and fixed to timber fascia and other and dressed under roofing sheet.</t>
    </r>
  </si>
  <si>
    <r>
      <rPr>
        <b/>
        <u/>
        <sz val="12"/>
        <color theme="1"/>
        <rFont val="Century Gothic"/>
        <family val="2"/>
      </rPr>
      <t>uPVC Gutter</t>
    </r>
    <r>
      <rPr>
        <u/>
        <sz val="11"/>
        <color theme="1"/>
        <rFont val="Century Gothic"/>
        <family val="2"/>
      </rPr>
      <t xml:space="preserve"> as per drawing BBU265/DD/RD-PS/01</t>
    </r>
  </si>
  <si>
    <r>
      <rPr>
        <b/>
        <u/>
        <sz val="11"/>
        <color theme="1"/>
        <rFont val="Century Gothic"/>
        <family val="2"/>
      </rPr>
      <t>100mm dia RWDP</t>
    </r>
    <r>
      <rPr>
        <u/>
        <sz val="11"/>
        <color theme="1"/>
        <rFont val="Century Gothic"/>
        <family val="2"/>
      </rPr>
      <t xml:space="preserve"> connect from UPVC gutter to RW harvesting tank (not in BQ)</t>
    </r>
  </si>
  <si>
    <r>
      <rPr>
        <b/>
        <u/>
        <sz val="12"/>
        <color theme="1"/>
        <rFont val="Century Gothic"/>
        <family val="2"/>
      </rPr>
      <t>150mm Ø rainwater downpipe</t>
    </r>
    <r>
      <rPr>
        <u/>
        <sz val="11"/>
        <color theme="1"/>
        <rFont val="Century Gothic"/>
        <family val="2"/>
      </rPr>
      <t xml:space="preserve"> fixed to wall or column</t>
    </r>
  </si>
  <si>
    <r>
      <rPr>
        <b/>
        <u/>
        <sz val="12"/>
        <color theme="1"/>
        <rFont val="Century Gothic"/>
        <family val="2"/>
      </rPr>
      <t>150mm Ø ditto but</t>
    </r>
    <r>
      <rPr>
        <u/>
        <sz val="11"/>
        <color theme="1"/>
        <rFont val="Century Gothic"/>
        <family val="2"/>
      </rPr>
      <t xml:space="preserve"> fixed to concrete soffit</t>
    </r>
  </si>
  <si>
    <r>
      <rPr>
        <b/>
        <u/>
        <sz val="12"/>
        <color theme="1"/>
        <rFont val="Century Gothic"/>
        <family val="2"/>
      </rPr>
      <t>150mm Ø ditto but</t>
    </r>
    <r>
      <rPr>
        <u/>
        <sz val="11"/>
        <color theme="1"/>
        <rFont val="Century Gothic"/>
        <family val="2"/>
      </rPr>
      <t xml:space="preserve"> embedded in concrete apron</t>
    </r>
  </si>
  <si>
    <r>
      <rPr>
        <b/>
        <u/>
        <sz val="12"/>
        <color theme="1"/>
        <rFont val="Century Gothic"/>
        <family val="2"/>
      </rPr>
      <t>150mm Ø dome outlet grating</t>
    </r>
    <r>
      <rPr>
        <u/>
        <sz val="11"/>
        <color theme="1"/>
        <rFont val="Century Gothic"/>
        <family val="2"/>
      </rPr>
      <t xml:space="preserve"> fixed on top of rainwater downpipe</t>
    </r>
  </si>
  <si>
    <r>
      <rPr>
        <b/>
        <u/>
        <sz val="12"/>
        <color theme="1"/>
        <rFont val="Century Gothic"/>
        <family val="2"/>
      </rPr>
      <t>100mm Ø rainwater downpipe</t>
    </r>
    <r>
      <rPr>
        <u/>
        <sz val="11"/>
        <color theme="1"/>
        <rFont val="Century Gothic"/>
        <family val="2"/>
      </rPr>
      <t xml:space="preserve"> fixed to wall or column</t>
    </r>
  </si>
  <si>
    <r>
      <t>Approved solvent welded coloured uPVC roof drainage pipe from '</t>
    </r>
    <r>
      <rPr>
        <b/>
        <u/>
        <sz val="12"/>
        <color theme="1"/>
        <rFont val="Century Gothic"/>
        <family val="2"/>
      </rPr>
      <t>Arensi-Marley</t>
    </r>
    <r>
      <rPr>
        <u/>
        <sz val="11"/>
        <color theme="1"/>
        <rFont val="Century Gothic"/>
        <family val="2"/>
      </rPr>
      <t>' to B.S. 4576:PT.1:1989 or other equal and approved as described :-</t>
    </r>
  </si>
  <si>
    <r>
      <rPr>
        <b/>
        <sz val="12"/>
        <color theme="1"/>
        <rFont val="Century Gothic"/>
        <family val="2"/>
      </rPr>
      <t>200mmØ</t>
    </r>
    <r>
      <rPr>
        <sz val="11"/>
        <color theme="1"/>
        <rFont val="Century Gothic"/>
        <family val="2"/>
      </rPr>
      <t xml:space="preserve"> drain pipe fixed to concrete soffit with approved hangers</t>
    </r>
  </si>
  <si>
    <r>
      <rPr>
        <b/>
        <sz val="12"/>
        <color theme="1"/>
        <rFont val="Century Gothic"/>
        <family val="2"/>
      </rPr>
      <t>250mm</t>
    </r>
    <r>
      <rPr>
        <sz val="11"/>
        <color theme="1"/>
        <rFont val="Century Gothic"/>
        <family val="2"/>
      </rPr>
      <t xml:space="preserve"> Ditto</t>
    </r>
  </si>
  <si>
    <t>PROPOSED CONSTRUCTION AND COMPLETION OF 26 UNITS OF 4 STOREY SHOP OFFICE AND 160 UNITS OF 21 STOREY SERVICE APARTMENT AT PHASE 8, TEMASYA GLENMARIE, SEKSYEN U1, SHAH ALAM, SELANGOR DARUL EHSAN</t>
  </si>
  <si>
    <t>PROJECT: T160 - Temasya, Glenmarie</t>
  </si>
  <si>
    <t>T160- Temasya Glenmarie</t>
  </si>
  <si>
    <t>Site Measurement</t>
  </si>
  <si>
    <t>150mm diameter rwdp embedded in underground</t>
  </si>
  <si>
    <t>Block 1</t>
  </si>
  <si>
    <t>Block 2</t>
  </si>
  <si>
    <t>Block 3</t>
  </si>
  <si>
    <t>250mm diameter drain pipe embedded in underground</t>
  </si>
  <si>
    <t>Prev</t>
  </si>
  <si>
    <t>Curr</t>
  </si>
  <si>
    <t>To Date</t>
  </si>
  <si>
    <t>% WD</t>
  </si>
  <si>
    <t>100mm diameter rwdp fixed to wall</t>
  </si>
  <si>
    <t>G1-G1A</t>
  </si>
  <si>
    <t>1A-G2</t>
  </si>
  <si>
    <t>2A-1B</t>
  </si>
  <si>
    <t>3A-2B</t>
  </si>
  <si>
    <t>4A-3B</t>
  </si>
  <si>
    <t>5A-4B</t>
  </si>
  <si>
    <t>75mm diameter RWDP fixed to wall</t>
  </si>
  <si>
    <t>Grd floor</t>
  </si>
  <si>
    <t>1st Floor</t>
  </si>
  <si>
    <t>2nd Floor</t>
  </si>
  <si>
    <t>uPVC Class C pipe as described</t>
  </si>
  <si>
    <t>from shop block 3 - block 2</t>
  </si>
  <si>
    <t>unit</t>
  </si>
  <si>
    <t>remark</t>
  </si>
  <si>
    <t>Block 4</t>
  </si>
  <si>
    <t>Summary RWDP- site measurement</t>
  </si>
  <si>
    <t>total qty</t>
  </si>
  <si>
    <t>total claim</t>
  </si>
  <si>
    <t>Floor 6</t>
  </si>
  <si>
    <t>Floor 7</t>
  </si>
  <si>
    <t>Floor 8</t>
  </si>
  <si>
    <t>Floor 9</t>
  </si>
  <si>
    <t>Floor 10</t>
  </si>
  <si>
    <t>Floor 11</t>
  </si>
  <si>
    <t>Floor 12</t>
  </si>
  <si>
    <t>Floor 13</t>
  </si>
  <si>
    <t>Floor 14</t>
  </si>
  <si>
    <t>Floor 15</t>
  </si>
  <si>
    <t>Floor 16</t>
  </si>
  <si>
    <t>Floor 17</t>
  </si>
  <si>
    <t>Floor 18</t>
  </si>
  <si>
    <t>Floor 19</t>
  </si>
  <si>
    <t>150mm diameter rwdp fixed to concrete soffit</t>
  </si>
  <si>
    <t>200mm diameter drain pipe fixed to concrete soffit with approved hangers</t>
  </si>
  <si>
    <t>200mm diameter drain pipe fixed to concrete soffit with</t>
  </si>
  <si>
    <t>approved hangers</t>
  </si>
  <si>
    <t>Arensi-Marley' RDP 120 fixed to wall</t>
  </si>
  <si>
    <t>Project : T160, Temasya Glenmarie</t>
  </si>
  <si>
    <t>WORKDONE</t>
  </si>
  <si>
    <t>ITEM</t>
  </si>
  <si>
    <t>DESCRTIPTION</t>
  </si>
  <si>
    <t>UNIT</t>
  </si>
  <si>
    <t>RATE(RM)</t>
  </si>
  <si>
    <t>QTY</t>
  </si>
  <si>
    <t>AMOUNT (RM)</t>
  </si>
  <si>
    <t>Todate</t>
  </si>
  <si>
    <t>WD%</t>
  </si>
  <si>
    <t>OMISSION</t>
  </si>
  <si>
    <t>ADDITION</t>
  </si>
  <si>
    <t>TOTAL ADDITION</t>
  </si>
  <si>
    <t>Supply and Install Rainwater Goods</t>
  </si>
  <si>
    <t>Suria Timur</t>
  </si>
  <si>
    <t>Rainwater Goods</t>
  </si>
  <si>
    <t>Approved solvent welded coloured uPVC roof drainage pipe from 'Arensi-Marley' to B.S. 4576:PT.1:1989 or other equal and approved as described :-</t>
  </si>
  <si>
    <t>150mm diameter rainwater downpipe fixed to wall or column</t>
  </si>
  <si>
    <r>
      <rPr>
        <b/>
        <u/>
        <sz val="10"/>
        <color theme="1"/>
        <rFont val="Trebuchet MS"/>
        <family val="2"/>
      </rPr>
      <t>Unplasticised rigid polyvinyl chloride pipework</t>
    </r>
    <r>
      <rPr>
        <u/>
        <sz val="10"/>
        <color theme="1"/>
        <rFont val="Trebuchet MS"/>
        <family val="2"/>
      </rPr>
      <t xml:space="preserve"> to BS 4576 and fittings including jointing all in accordance with the manufacturer's instruction</t>
    </r>
  </si>
  <si>
    <t>100mm diameter rainwater downpipe fixed to wall or column</t>
  </si>
  <si>
    <t>120mm diameter rainwater downpipe fixed to wall</t>
  </si>
  <si>
    <t>150mm Ø rainwater downpipe fixed to wall or column</t>
  </si>
  <si>
    <t>150mm Ø ditto but fixed to concrete soffit</t>
  </si>
  <si>
    <t>75mm Ø Rainwater Downpipe (Refer Drawing BBU265/DD/RRD-SH/02)</t>
  </si>
  <si>
    <t>RATE ONLY</t>
  </si>
  <si>
    <t>SHOP / APARTMENT</t>
  </si>
  <si>
    <t>TOTAL OMISSION</t>
  </si>
  <si>
    <t>NET OMISSION / ADDITION</t>
  </si>
  <si>
    <t>VO</t>
  </si>
  <si>
    <t>CHECKED</t>
  </si>
  <si>
    <t>Workdone</t>
  </si>
  <si>
    <t>Total</t>
  </si>
  <si>
    <t>Less 5%</t>
  </si>
  <si>
    <t>Less prev payment</t>
  </si>
  <si>
    <t>Amt Certified</t>
  </si>
  <si>
    <t>Subcon claim up to Claim No. 3</t>
  </si>
  <si>
    <t>Contract</t>
  </si>
  <si>
    <t>Workdone qty</t>
  </si>
  <si>
    <t>150mm diameter rwdp fixed to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</si>
</sst>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M&quot;* #,##0.00_);_(&quot;RM&quot;* \(#,##0.00\);_(&quot;RM&quot;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u/>
      <sz val="11"/>
      <color theme="10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20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1"/>
      <name val="Century Gothic"/>
      <family val="2"/>
    </font>
    <font>
      <b/>
      <u/>
      <sz val="11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.5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sz val="10"/>
      <name val="Helv"/>
    </font>
    <font>
      <b/>
      <u/>
      <sz val="10"/>
      <name val="Trebuchet MS"/>
      <family val="2"/>
    </font>
    <font>
      <sz val="10"/>
      <color theme="1"/>
      <name val="Trebuchet MS"/>
      <family val="2"/>
    </font>
    <font>
      <u/>
      <sz val="10"/>
      <name val="Trebuchet MS"/>
      <family val="2"/>
    </font>
    <font>
      <u/>
      <sz val="10"/>
      <color theme="1"/>
      <name val="Trebuchet MS"/>
      <family val="2"/>
    </font>
    <font>
      <b/>
      <u/>
      <sz val="10"/>
      <color rgb="FFFF0000"/>
      <name val="Trebuchet MS"/>
      <family val="2"/>
    </font>
    <font>
      <b/>
      <u/>
      <sz val="10"/>
      <color theme="3" tint="0.3999755851924192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0" fillId="0" borderId="0"/>
  </cellStyleXfs>
  <cellXfs count="239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7" fillId="0" borderId="0" xfId="2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64" fontId="10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wrapText="1"/>
    </xf>
    <xf numFmtId="164" fontId="5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4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left" vertical="top" wrapText="1"/>
    </xf>
    <xf numFmtId="164" fontId="5" fillId="0" borderId="8" xfId="0" applyNumberFormat="1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vertical="top"/>
    </xf>
    <xf numFmtId="164" fontId="10" fillId="0" borderId="7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/>
    </xf>
    <xf numFmtId="164" fontId="5" fillId="0" borderId="10" xfId="0" applyNumberFormat="1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 indent="4"/>
    </xf>
    <xf numFmtId="0" fontId="5" fillId="3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/>
    </xf>
    <xf numFmtId="164" fontId="5" fillId="3" borderId="7" xfId="0" applyNumberFormat="1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43" fontId="5" fillId="0" borderId="0" xfId="9" applyFont="1" applyFill="1" applyAlignment="1">
      <alignment horizontal="center"/>
    </xf>
    <xf numFmtId="43" fontId="7" fillId="0" borderId="0" xfId="9" applyFont="1" applyFill="1" applyAlignment="1">
      <alignment horizontal="center"/>
    </xf>
    <xf numFmtId="43" fontId="10" fillId="0" borderId="6" xfId="9" applyFont="1" applyFill="1" applyBorder="1" applyAlignment="1">
      <alignment horizontal="center" vertical="center"/>
    </xf>
    <xf numFmtId="43" fontId="5" fillId="0" borderId="7" xfId="9" applyFont="1" applyFill="1" applyBorder="1" applyAlignment="1">
      <alignment horizontal="center"/>
    </xf>
    <xf numFmtId="43" fontId="5" fillId="0" borderId="7" xfId="9" applyFont="1" applyFill="1" applyBorder="1" applyAlignment="1">
      <alignment horizontal="center" vertical="top"/>
    </xf>
    <xf numFmtId="43" fontId="5" fillId="0" borderId="10" xfId="9" applyFont="1" applyFill="1" applyBorder="1" applyAlignment="1">
      <alignment horizontal="center" vertical="top"/>
    </xf>
    <xf numFmtId="43" fontId="5" fillId="3" borderId="7" xfId="9" applyFont="1" applyFill="1" applyBorder="1" applyAlignment="1">
      <alignment horizontal="center" vertical="top"/>
    </xf>
    <xf numFmtId="43" fontId="5" fillId="0" borderId="8" xfId="9" applyFont="1" applyFill="1" applyBorder="1" applyAlignment="1">
      <alignment horizontal="center" vertical="top"/>
    </xf>
    <xf numFmtId="43" fontId="10" fillId="0" borderId="12" xfId="9" applyFont="1" applyFill="1" applyBorder="1" applyAlignment="1">
      <alignment horizontal="center" vertical="center"/>
    </xf>
    <xf numFmtId="0" fontId="21" fillId="0" borderId="0" xfId="0" applyFont="1"/>
    <xf numFmtId="43" fontId="21" fillId="0" borderId="0" xfId="9" applyFont="1"/>
    <xf numFmtId="43" fontId="21" fillId="2" borderId="18" xfId="9" applyFont="1" applyFill="1" applyBorder="1"/>
    <xf numFmtId="43" fontId="21" fillId="0" borderId="0" xfId="0" applyNumberFormat="1" applyFont="1"/>
    <xf numFmtId="43" fontId="0" fillId="0" borderId="0" xfId="0" applyNumberFormat="1"/>
    <xf numFmtId="0" fontId="22" fillId="0" borderId="0" xfId="0" applyFont="1"/>
    <xf numFmtId="43" fontId="0" fillId="0" borderId="18" xfId="0" applyNumberFormat="1" applyBorder="1"/>
    <xf numFmtId="0" fontId="21" fillId="0" borderId="0" xfId="0" quotePrefix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quotePrefix="1" applyFont="1"/>
    <xf numFmtId="2" fontId="0" fillId="0" borderId="0" xfId="0" applyNumberFormat="1"/>
    <xf numFmtId="10" fontId="5" fillId="0" borderId="0" xfId="0" applyNumberFormat="1" applyFont="1" applyFill="1" applyAlignment="1">
      <alignment horizontal="center"/>
    </xf>
    <xf numFmtId="10" fontId="7" fillId="0" borderId="0" xfId="2" applyNumberFormat="1" applyFont="1" applyFill="1" applyAlignment="1">
      <alignment horizontal="center"/>
    </xf>
    <xf numFmtId="10" fontId="10" fillId="0" borderId="6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 vertical="top"/>
    </xf>
    <xf numFmtId="10" fontId="5" fillId="3" borderId="7" xfId="0" applyNumberFormat="1" applyFont="1" applyFill="1" applyBorder="1" applyAlignment="1">
      <alignment horizontal="center" vertical="top"/>
    </xf>
    <xf numFmtId="10" fontId="5" fillId="0" borderId="10" xfId="0" applyNumberFormat="1" applyFont="1" applyFill="1" applyBorder="1" applyAlignment="1">
      <alignment horizontal="center" vertical="top"/>
    </xf>
    <xf numFmtId="10" fontId="5" fillId="3" borderId="7" xfId="10" applyNumberFormat="1" applyFont="1" applyFill="1" applyBorder="1" applyAlignment="1">
      <alignment horizontal="center" vertical="top"/>
    </xf>
    <xf numFmtId="10" fontId="5" fillId="0" borderId="8" xfId="0" applyNumberFormat="1" applyFont="1" applyFill="1" applyBorder="1" applyAlignment="1">
      <alignment horizontal="center" vertical="top"/>
    </xf>
    <xf numFmtId="10" fontId="10" fillId="0" borderId="1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14" fontId="24" fillId="0" borderId="0" xfId="0" applyNumberFormat="1" applyFont="1" applyAlignment="1">
      <alignment horizontal="left" vertical="top" wrapText="1"/>
    </xf>
    <xf numFmtId="37" fontId="25" fillId="0" borderId="0" xfId="11" applyNumberFormat="1" applyFont="1" applyAlignment="1">
      <alignment horizontal="center" vertical="top"/>
    </xf>
    <xf numFmtId="0" fontId="25" fillId="0" borderId="0" xfId="0" applyFont="1" applyAlignment="1">
      <alignment vertical="top"/>
    </xf>
    <xf numFmtId="43" fontId="25" fillId="0" borderId="0" xfId="9" applyNumberFormat="1" applyFont="1" applyAlignment="1">
      <alignment vertical="top"/>
    </xf>
    <xf numFmtId="10" fontId="25" fillId="0" borderId="0" xfId="10" applyNumberFormat="1" applyFont="1" applyAlignment="1">
      <alignment horizontal="center" vertical="top"/>
    </xf>
    <xf numFmtId="10" fontId="25" fillId="0" borderId="0" xfId="10" applyNumberFormat="1" applyFont="1" applyAlignment="1">
      <alignment vertical="top"/>
    </xf>
    <xf numFmtId="0" fontId="26" fillId="0" borderId="0" xfId="0" applyFont="1" applyAlignment="1">
      <alignment horizontal="left"/>
    </xf>
    <xf numFmtId="0" fontId="25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horizontal="center"/>
    </xf>
    <xf numFmtId="0" fontId="29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43" fontId="29" fillId="0" borderId="0" xfId="9" applyNumberFormat="1" applyFont="1" applyAlignment="1">
      <alignment horizontal="center"/>
    </xf>
    <xf numFmtId="10" fontId="28" fillId="0" borderId="0" xfId="10" applyNumberFormat="1" applyFont="1" applyAlignment="1">
      <alignment horizontal="center"/>
    </xf>
    <xf numFmtId="10" fontId="28" fillId="0" borderId="0" xfId="10" applyNumberFormat="1" applyFont="1"/>
    <xf numFmtId="0" fontId="28" fillId="0" borderId="0" xfId="0" applyFont="1"/>
    <xf numFmtId="0" fontId="30" fillId="0" borderId="0" xfId="0" applyFont="1" applyAlignment="1">
      <alignment horizontal="left"/>
    </xf>
    <xf numFmtId="10" fontId="31" fillId="0" borderId="0" xfId="10" applyNumberFormat="1" applyFont="1" applyAlignment="1">
      <alignment horizontal="center"/>
    </xf>
    <xf numFmtId="10" fontId="31" fillId="0" borderId="0" xfId="10" applyNumberFormat="1" applyFont="1"/>
    <xf numFmtId="0" fontId="31" fillId="0" borderId="0" xfId="0" applyFont="1"/>
    <xf numFmtId="0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43" fontId="31" fillId="0" borderId="9" xfId="9" applyNumberFormat="1" applyFont="1" applyBorder="1" applyAlignment="1">
      <alignment horizontal="center" vertical="center" wrapText="1"/>
    </xf>
    <xf numFmtId="0" fontId="31" fillId="4" borderId="6" xfId="0" applyNumberFormat="1" applyFont="1" applyFill="1" applyBorder="1" applyAlignment="1">
      <alignment horizontal="center" vertical="top"/>
    </xf>
    <xf numFmtId="0" fontId="31" fillId="4" borderId="6" xfId="0" applyNumberFormat="1" applyFont="1" applyFill="1" applyBorder="1" applyAlignment="1">
      <alignment horizontal="center" vertical="top" wrapText="1"/>
    </xf>
    <xf numFmtId="0" fontId="31" fillId="4" borderId="6" xfId="0" applyNumberFormat="1" applyFont="1" applyFill="1" applyBorder="1" applyAlignment="1">
      <alignment horizontal="center"/>
    </xf>
    <xf numFmtId="164" fontId="31" fillId="5" borderId="6" xfId="12" applyNumberFormat="1" applyFont="1" applyFill="1" applyBorder="1" applyAlignment="1">
      <alignment horizontal="center"/>
    </xf>
    <xf numFmtId="0" fontId="31" fillId="5" borderId="6" xfId="12" applyNumberFormat="1" applyFont="1" applyFill="1" applyBorder="1" applyAlignment="1">
      <alignment horizontal="center"/>
    </xf>
    <xf numFmtId="164" fontId="31" fillId="5" borderId="21" xfId="12" applyNumberFormat="1" applyFont="1" applyFill="1" applyBorder="1" applyAlignment="1">
      <alignment horizontal="center"/>
    </xf>
    <xf numFmtId="43" fontId="31" fillId="6" borderId="6" xfId="9" applyNumberFormat="1" applyFont="1" applyFill="1" applyBorder="1" applyAlignment="1">
      <alignment horizontal="center"/>
    </xf>
    <xf numFmtId="164" fontId="31" fillId="6" borderId="21" xfId="12" applyNumberFormat="1" applyFont="1" applyFill="1" applyBorder="1" applyAlignment="1">
      <alignment horizontal="center"/>
    </xf>
    <xf numFmtId="0" fontId="28" fillId="0" borderId="22" xfId="0" applyNumberFormat="1" applyFont="1" applyFill="1" applyBorder="1" applyAlignment="1">
      <alignment horizontal="center" vertical="top"/>
    </xf>
    <xf numFmtId="0" fontId="28" fillId="0" borderId="14" xfId="0" applyFont="1" applyFill="1" applyBorder="1" applyAlignment="1">
      <alignment vertical="top" wrapText="1"/>
    </xf>
    <xf numFmtId="0" fontId="28" fillId="0" borderId="22" xfId="0" applyFont="1" applyBorder="1" applyAlignment="1">
      <alignment horizontal="center"/>
    </xf>
    <xf numFmtId="164" fontId="28" fillId="0" borderId="22" xfId="12" applyNumberFormat="1" applyFont="1" applyBorder="1" applyAlignment="1">
      <alignment horizontal="center"/>
    </xf>
    <xf numFmtId="0" fontId="28" fillId="0" borderId="22" xfId="12" applyNumberFormat="1" applyFont="1" applyBorder="1" applyAlignment="1">
      <alignment horizontal="center"/>
    </xf>
    <xf numFmtId="164" fontId="28" fillId="3" borderId="15" xfId="12" applyNumberFormat="1" applyFont="1" applyFill="1" applyBorder="1" applyAlignment="1">
      <alignment horizontal="center"/>
    </xf>
    <xf numFmtId="43" fontId="28" fillId="0" borderId="22" xfId="9" applyNumberFormat="1" applyFont="1" applyBorder="1" applyAlignment="1">
      <alignment horizontal="center"/>
    </xf>
    <xf numFmtId="164" fontId="28" fillId="6" borderId="15" xfId="12" applyNumberFormat="1" applyFont="1" applyFill="1" applyBorder="1" applyAlignment="1">
      <alignment horizontal="center"/>
    </xf>
    <xf numFmtId="0" fontId="28" fillId="0" borderId="7" xfId="0" applyNumberFormat="1" applyFont="1" applyFill="1" applyBorder="1" applyAlignment="1">
      <alignment horizontal="center" vertical="top"/>
    </xf>
    <xf numFmtId="0" fontId="28" fillId="0" borderId="7" xfId="0" applyFont="1" applyBorder="1" applyAlignment="1">
      <alignment horizontal="center"/>
    </xf>
    <xf numFmtId="164" fontId="28" fillId="0" borderId="7" xfId="12" applyNumberFormat="1" applyFont="1" applyBorder="1" applyAlignment="1">
      <alignment horizontal="center"/>
    </xf>
    <xf numFmtId="0" fontId="28" fillId="0" borderId="7" xfId="12" applyNumberFormat="1" applyFont="1" applyBorder="1" applyAlignment="1">
      <alignment horizontal="center"/>
    </xf>
    <xf numFmtId="164" fontId="28" fillId="3" borderId="24" xfId="12" applyNumberFormat="1" applyFont="1" applyFill="1" applyBorder="1" applyAlignment="1">
      <alignment horizontal="center"/>
    </xf>
    <xf numFmtId="43" fontId="28" fillId="0" borderId="7" xfId="9" applyNumberFormat="1" applyFont="1" applyBorder="1" applyAlignment="1">
      <alignment horizontal="center"/>
    </xf>
    <xf numFmtId="164" fontId="28" fillId="6" borderId="24" xfId="12" applyNumberFormat="1" applyFont="1" applyFill="1" applyBorder="1" applyAlignment="1">
      <alignment horizontal="center"/>
    </xf>
    <xf numFmtId="0" fontId="31" fillId="7" borderId="7" xfId="0" applyNumberFormat="1" applyFont="1" applyFill="1" applyBorder="1" applyAlignment="1">
      <alignment horizontal="left" vertical="top"/>
    </xf>
    <xf numFmtId="0" fontId="28" fillId="0" borderId="7" xfId="0" applyNumberFormat="1" applyFont="1" applyBorder="1" applyAlignment="1">
      <alignment horizontal="center" vertical="top"/>
    </xf>
    <xf numFmtId="0" fontId="33" fillId="0" borderId="23" xfId="0" applyNumberFormat="1" applyFont="1" applyBorder="1" applyAlignment="1">
      <alignment horizontal="left" vertical="top" wrapText="1"/>
    </xf>
    <xf numFmtId="164" fontId="34" fillId="3" borderId="24" xfId="12" applyNumberFormat="1" applyFont="1" applyFill="1" applyBorder="1" applyAlignment="1">
      <alignment horizontal="center"/>
    </xf>
    <xf numFmtId="164" fontId="34" fillId="6" borderId="24" xfId="12" applyNumberFormat="1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vertical="top"/>
    </xf>
    <xf numFmtId="0" fontId="33" fillId="0" borderId="23" xfId="0" applyNumberFormat="1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center" vertical="top"/>
    </xf>
    <xf numFmtId="0" fontId="28" fillId="0" borderId="23" xfId="0" applyNumberFormat="1" applyFont="1" applyBorder="1" applyAlignment="1">
      <alignment horizontal="left" vertical="top" wrapText="1"/>
    </xf>
    <xf numFmtId="0" fontId="35" fillId="0" borderId="23" xfId="0" applyNumberFormat="1" applyFont="1" applyBorder="1" applyAlignment="1">
      <alignment horizontal="left" vertical="top" wrapText="1"/>
    </xf>
    <xf numFmtId="0" fontId="28" fillId="0" borderId="7" xfId="0" applyNumberFormat="1" applyFont="1" applyBorder="1" applyAlignment="1">
      <alignment horizontal="center"/>
    </xf>
    <xf numFmtId="164" fontId="28" fillId="6" borderId="24" xfId="12" applyNumberFormat="1" applyFont="1" applyFill="1" applyBorder="1" applyAlignment="1">
      <alignment horizontal="center" vertical="top"/>
    </xf>
    <xf numFmtId="9" fontId="28" fillId="0" borderId="0" xfId="10" applyFont="1" applyAlignment="1">
      <alignment horizontal="center"/>
    </xf>
    <xf numFmtId="0" fontId="28" fillId="0" borderId="16" xfId="0" applyNumberFormat="1" applyFont="1" applyBorder="1" applyAlignment="1">
      <alignment horizontal="left" vertical="top" wrapText="1"/>
    </xf>
    <xf numFmtId="0" fontId="31" fillId="8" borderId="6" xfId="0" quotePrefix="1" applyFont="1" applyFill="1" applyBorder="1" applyAlignment="1">
      <alignment horizontal="center" vertical="top"/>
    </xf>
    <xf numFmtId="0" fontId="31" fillId="8" borderId="19" xfId="0" applyNumberFormat="1" applyFont="1" applyFill="1" applyBorder="1" applyAlignment="1">
      <alignment horizontal="left" vertical="top"/>
    </xf>
    <xf numFmtId="0" fontId="31" fillId="8" borderId="6" xfId="0" applyFont="1" applyFill="1" applyBorder="1" applyAlignment="1">
      <alignment horizontal="center"/>
    </xf>
    <xf numFmtId="164" fontId="31" fillId="8" borderId="6" xfId="12" applyNumberFormat="1" applyFont="1" applyFill="1" applyBorder="1" applyAlignment="1">
      <alignment horizontal="center"/>
    </xf>
    <xf numFmtId="0" fontId="31" fillId="8" borderId="6" xfId="12" applyNumberFormat="1" applyFont="1" applyFill="1" applyBorder="1" applyAlignment="1">
      <alignment horizontal="center"/>
    </xf>
    <xf numFmtId="164" fontId="31" fillId="8" borderId="21" xfId="12" applyNumberFormat="1" applyFont="1" applyFill="1" applyBorder="1" applyAlignment="1">
      <alignment horizontal="center"/>
    </xf>
    <xf numFmtId="43" fontId="31" fillId="8" borderId="6" xfId="9" applyNumberFormat="1" applyFont="1" applyFill="1" applyBorder="1" applyAlignment="1">
      <alignment horizontal="center"/>
    </xf>
    <xf numFmtId="43" fontId="31" fillId="8" borderId="6" xfId="10" applyNumberFormat="1" applyFont="1" applyFill="1" applyBorder="1" applyAlignment="1">
      <alignment horizontal="center"/>
    </xf>
    <xf numFmtId="0" fontId="28" fillId="0" borderId="23" xfId="0" applyNumberFormat="1" applyFont="1" applyBorder="1" applyAlignment="1">
      <alignment horizontal="left" vertical="top"/>
    </xf>
    <xf numFmtId="0" fontId="28" fillId="9" borderId="25" xfId="0" applyNumberFormat="1" applyFont="1" applyFill="1" applyBorder="1" applyAlignment="1">
      <alignment horizontal="center" vertical="top"/>
    </xf>
    <xf numFmtId="0" fontId="31" fillId="9" borderId="26" xfId="0" applyNumberFormat="1" applyFont="1" applyFill="1" applyBorder="1" applyAlignment="1">
      <alignment vertical="top"/>
    </xf>
    <xf numFmtId="0" fontId="28" fillId="9" borderId="25" xfId="0" applyNumberFormat="1" applyFont="1" applyFill="1" applyBorder="1" applyAlignment="1">
      <alignment horizontal="center"/>
    </xf>
    <xf numFmtId="164" fontId="28" fillId="9" borderId="25" xfId="12" applyNumberFormat="1" applyFont="1" applyFill="1" applyBorder="1" applyAlignment="1">
      <alignment horizontal="center"/>
    </xf>
    <xf numFmtId="0" fontId="28" fillId="9" borderId="25" xfId="12" applyNumberFormat="1" applyFont="1" applyFill="1" applyBorder="1" applyAlignment="1">
      <alignment horizontal="center"/>
    </xf>
    <xf numFmtId="164" fontId="27" fillId="9" borderId="27" xfId="12" applyNumberFormat="1" applyFont="1" applyFill="1" applyBorder="1" applyAlignment="1">
      <alignment horizontal="center"/>
    </xf>
    <xf numFmtId="43" fontId="28" fillId="9" borderId="25" xfId="9" applyNumberFormat="1" applyFont="1" applyFill="1" applyBorder="1" applyAlignment="1">
      <alignment horizontal="center"/>
    </xf>
    <xf numFmtId="43" fontId="28" fillId="0" borderId="0" xfId="9" applyNumberFormat="1" applyFont="1"/>
    <xf numFmtId="0" fontId="28" fillId="0" borderId="0" xfId="0" applyFont="1" applyAlignment="1">
      <alignment horizontal="center" vertical="top"/>
    </xf>
    <xf numFmtId="0" fontId="28" fillId="0" borderId="7" xfId="0" applyFont="1" applyFill="1" applyBorder="1" applyAlignment="1">
      <alignment horizontal="center"/>
    </xf>
    <xf numFmtId="164" fontId="28" fillId="0" borderId="7" xfId="12" applyNumberFormat="1" applyFont="1" applyFill="1" applyBorder="1" applyAlignment="1">
      <alignment horizontal="center"/>
    </xf>
    <xf numFmtId="0" fontId="28" fillId="0" borderId="7" xfId="12" applyNumberFormat="1" applyFont="1" applyFill="1" applyBorder="1" applyAlignment="1">
      <alignment horizontal="center"/>
    </xf>
    <xf numFmtId="43" fontId="28" fillId="0" borderId="7" xfId="9" applyNumberFormat="1" applyFont="1" applyFill="1" applyBorder="1" applyAlignment="1">
      <alignment horizontal="center"/>
    </xf>
    <xf numFmtId="10" fontId="28" fillId="0" borderId="0" xfId="10" applyNumberFormat="1" applyFont="1" applyFill="1" applyAlignment="1">
      <alignment horizontal="center"/>
    </xf>
    <xf numFmtId="10" fontId="28" fillId="0" borderId="0" xfId="10" applyNumberFormat="1" applyFont="1" applyFill="1"/>
    <xf numFmtId="0" fontId="28" fillId="0" borderId="0" xfId="0" applyFont="1" applyFill="1"/>
    <xf numFmtId="0" fontId="36" fillId="0" borderId="7" xfId="0" applyFont="1" applyFill="1" applyBorder="1" applyAlignment="1">
      <alignment horizontal="left" vertical="top" wrapText="1"/>
    </xf>
    <xf numFmtId="0" fontId="28" fillId="0" borderId="23" xfId="0" applyNumberFormat="1" applyFont="1" applyFill="1" applyBorder="1" applyAlignment="1">
      <alignment horizontal="left" vertical="top" wrapText="1"/>
    </xf>
    <xf numFmtId="0" fontId="35" fillId="0" borderId="23" xfId="0" applyNumberFormat="1" applyFont="1" applyFill="1" applyBorder="1" applyAlignment="1">
      <alignment horizontal="left" vertical="top" wrapText="1"/>
    </xf>
    <xf numFmtId="0" fontId="37" fillId="0" borderId="23" xfId="0" applyFont="1" applyFill="1" applyBorder="1" applyAlignment="1">
      <alignment vertical="top" wrapText="1"/>
    </xf>
    <xf numFmtId="0" fontId="38" fillId="0" borderId="23" xfId="0" applyFont="1" applyFill="1" applyBorder="1" applyAlignment="1">
      <alignment vertical="top" wrapText="1"/>
    </xf>
    <xf numFmtId="164" fontId="28" fillId="2" borderId="7" xfId="12" applyNumberFormat="1" applyFont="1" applyFill="1" applyBorder="1" applyAlignment="1">
      <alignment horizontal="center"/>
    </xf>
    <xf numFmtId="0" fontId="28" fillId="0" borderId="6" xfId="12" applyNumberFormat="1" applyFont="1" applyFill="1" applyBorder="1" applyAlignment="1">
      <alignment horizontal="center"/>
    </xf>
    <xf numFmtId="0" fontId="28" fillId="10" borderId="25" xfId="0" applyNumberFormat="1" applyFont="1" applyFill="1" applyBorder="1" applyAlignment="1">
      <alignment horizontal="center" vertical="top"/>
    </xf>
    <xf numFmtId="0" fontId="31" fillId="10" borderId="26" xfId="0" applyNumberFormat="1" applyFont="1" applyFill="1" applyBorder="1" applyAlignment="1">
      <alignment vertical="top"/>
    </xf>
    <xf numFmtId="0" fontId="28" fillId="10" borderId="25" xfId="0" applyNumberFormat="1" applyFont="1" applyFill="1" applyBorder="1" applyAlignment="1">
      <alignment horizontal="center"/>
    </xf>
    <xf numFmtId="164" fontId="28" fillId="10" borderId="25" xfId="12" applyNumberFormat="1" applyFont="1" applyFill="1" applyBorder="1" applyAlignment="1">
      <alignment horizontal="center"/>
    </xf>
    <xf numFmtId="0" fontId="28" fillId="10" borderId="25" xfId="12" applyNumberFormat="1" applyFont="1" applyFill="1" applyBorder="1" applyAlignment="1">
      <alignment horizontal="center"/>
    </xf>
    <xf numFmtId="164" fontId="27" fillId="10" borderId="27" xfId="12" applyNumberFormat="1" applyFont="1" applyFill="1" applyBorder="1" applyAlignment="1">
      <alignment horizontal="center"/>
    </xf>
    <xf numFmtId="43" fontId="28" fillId="10" borderId="25" xfId="9" applyNumberFormat="1" applyFont="1" applyFill="1" applyBorder="1" applyAlignment="1">
      <alignment horizontal="center"/>
    </xf>
    <xf numFmtId="0" fontId="31" fillId="9" borderId="26" xfId="0" applyNumberFormat="1" applyFont="1" applyFill="1" applyBorder="1" applyAlignment="1">
      <alignment horizontal="right" vertical="top"/>
    </xf>
    <xf numFmtId="43" fontId="21" fillId="8" borderId="0" xfId="0" applyNumberFormat="1" applyFont="1" applyFill="1"/>
    <xf numFmtId="0" fontId="21" fillId="8" borderId="0" xfId="0" applyFont="1" applyFill="1"/>
    <xf numFmtId="10" fontId="5" fillId="0" borderId="0" xfId="0" applyNumberFormat="1" applyFont="1" applyFill="1" applyAlignment="1">
      <alignment horizontal="right"/>
    </xf>
    <xf numFmtId="40" fontId="5" fillId="0" borderId="0" xfId="0" applyNumberFormat="1" applyFont="1" applyFill="1" applyAlignment="1">
      <alignment horizontal="center"/>
    </xf>
    <xf numFmtId="40" fontId="5" fillId="0" borderId="28" xfId="0" applyNumberFormat="1" applyFont="1" applyFill="1" applyBorder="1" applyAlignment="1">
      <alignment horizontal="center"/>
    </xf>
    <xf numFmtId="40" fontId="5" fillId="0" borderId="20" xfId="0" applyNumberFormat="1" applyFont="1" applyFill="1" applyBorder="1" applyAlignment="1">
      <alignment horizontal="center"/>
    </xf>
    <xf numFmtId="0" fontId="9" fillId="0" borderId="7" xfId="0" applyFont="1" applyFill="1" applyBorder="1" applyAlignment="1"/>
    <xf numFmtId="0" fontId="14" fillId="3" borderId="7" xfId="0" applyFont="1" applyFill="1" applyBorder="1" applyAlignment="1">
      <alignment horizontal="left" vertical="top" wrapText="1"/>
    </xf>
    <xf numFmtId="43" fontId="0" fillId="0" borderId="0" xfId="0" applyNumberFormat="1" applyFill="1"/>
    <xf numFmtId="4" fontId="0" fillId="0" borderId="0" xfId="0" applyNumberFormat="1"/>
    <xf numFmtId="4" fontId="0" fillId="3" borderId="20" xfId="0" applyNumberFormat="1" applyFill="1" applyBorder="1"/>
    <xf numFmtId="0" fontId="35" fillId="9" borderId="23" xfId="0" applyNumberFormat="1" applyFont="1" applyFill="1" applyBorder="1" applyAlignment="1">
      <alignment horizontal="left" vertical="top" wrapText="1"/>
    </xf>
    <xf numFmtId="0" fontId="0" fillId="8" borderId="0" xfId="0" applyFill="1"/>
    <xf numFmtId="0" fontId="0" fillId="8" borderId="0" xfId="0" applyFont="1" applyFill="1" applyAlignment="1">
      <alignment wrapText="1"/>
    </xf>
    <xf numFmtId="0" fontId="0" fillId="8" borderId="0" xfId="0" applyFont="1" applyFill="1"/>
    <xf numFmtId="0" fontId="0" fillId="8" borderId="0" xfId="0" quotePrefix="1" applyFont="1" applyFill="1"/>
    <xf numFmtId="43" fontId="0" fillId="9" borderId="0" xfId="0" applyNumberFormat="1" applyFill="1"/>
    <xf numFmtId="164" fontId="10" fillId="0" borderId="7" xfId="0" applyNumberFormat="1" applyFont="1" applyFill="1" applyBorder="1" applyAlignment="1">
      <alignment horizontal="right" vertical="top" wrapText="1"/>
    </xf>
    <xf numFmtId="0" fontId="10" fillId="0" borderId="7" xfId="0" applyFont="1" applyFill="1" applyBorder="1" applyAlignment="1">
      <alignment horizontal="right" vertical="top" wrapText="1"/>
    </xf>
    <xf numFmtId="164" fontId="5" fillId="0" borderId="14" xfId="0" applyNumberFormat="1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64" fontId="5" fillId="0" borderId="3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31" fillId="0" borderId="19" xfId="12" applyFont="1" applyBorder="1" applyAlignment="1">
      <alignment horizontal="center" vertical="center" wrapText="1"/>
    </xf>
    <xf numFmtId="43" fontId="31" fillId="0" borderId="20" xfId="12" applyFont="1" applyBorder="1" applyAlignment="1">
      <alignment horizontal="center" vertical="center" wrapText="1"/>
    </xf>
    <xf numFmtId="43" fontId="31" fillId="0" borderId="21" xfId="12" applyFont="1" applyBorder="1" applyAlignment="1">
      <alignment horizontal="center" vertical="center" wrapText="1"/>
    </xf>
    <xf numFmtId="43" fontId="31" fillId="0" borderId="9" xfId="12" applyFont="1" applyBorder="1" applyAlignment="1">
      <alignment horizontal="center" vertical="center" wrapText="1"/>
    </xf>
  </cellXfs>
  <cellStyles count="14">
    <cellStyle name="Comma" xfId="9" builtinId="3"/>
    <cellStyle name="Comma 16 2" xfId="12"/>
    <cellStyle name="Comma 2" xfId="4"/>
    <cellStyle name="Comma 2 2" xfId="5"/>
    <cellStyle name="Comma 2 3" xfId="6"/>
    <cellStyle name="Currency 2" xfId="11"/>
    <cellStyle name="Hyperlink" xfId="2" builtinId="8"/>
    <cellStyle name="Normal" xfId="0" builtinId="0"/>
    <cellStyle name="Normal 17" xfId="7"/>
    <cellStyle name="Normal 2" xfId="1"/>
    <cellStyle name="Normal 2 2 2" xfId="8"/>
    <cellStyle name="Normal 2 3" xfId="13"/>
    <cellStyle name="Normal 3" xfId="3"/>
    <cellStyle name="Percent" xfId="10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34848</xdr:colOff>
      <xdr:row>82</xdr:row>
      <xdr:rowOff>58079</xdr:rowOff>
    </xdr:from>
    <xdr:to>
      <xdr:col>3</xdr:col>
      <xdr:colOff>278781</xdr:colOff>
      <xdr:row>93</xdr:row>
      <xdr:rowOff>69695</xdr:rowOff>
    </xdr:to>
    <xdr:sp macro="" textlink="">
      <xdr:nvSpPr>
        <xdr:cNvPr id="5" name="Right Brace 4"/>
        <xdr:cNvSpPr/>
      </xdr:nvSpPr>
      <xdr:spPr>
        <a:xfrm>
          <a:off x="4625898" y="18908054"/>
          <a:ext cx="243933" cy="266909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297656</xdr:colOff>
      <xdr:row>89</xdr:row>
      <xdr:rowOff>83343</xdr:rowOff>
    </xdr:from>
    <xdr:to>
      <xdr:col>3</xdr:col>
      <xdr:colOff>488156</xdr:colOff>
      <xdr:row>93</xdr:row>
      <xdr:rowOff>47625</xdr:rowOff>
    </xdr:to>
    <xdr:sp macro="" textlink="">
      <xdr:nvSpPr>
        <xdr:cNvPr id="6" name="Right Brace 5"/>
        <xdr:cNvSpPr/>
      </xdr:nvSpPr>
      <xdr:spPr>
        <a:xfrm>
          <a:off x="4888706" y="20828793"/>
          <a:ext cx="190500" cy="72628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381000</xdr:colOff>
          <xdr:row>0</xdr:row>
          <xdr:rowOff>57150</xdr:rowOff>
        </xdr:from>
        <xdr:to>
          <xdr:col>1</xdr:col>
          <xdr:colOff>1104900</xdr:colOff>
          <xdr:row>1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s(CTK)\Tender%2073u%20Teres2T%20I&amp;P%20aLImp\BQ%20Costing%20&amp;%20Others\I&amp;P%20(73u%20Teres%202T)%20140403%20(Villabina)%201403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FSMr"/>
      <sheetName val="P1Prelim"/>
      <sheetName val="P2Prov"/>
      <sheetName val="B1A1&amp;A2"/>
      <sheetName val="B2A3"/>
      <sheetName val="B3B1&amp;B2"/>
      <sheetName val="B4C1&amp;C2"/>
      <sheetName val="B5D1&amp;D2"/>
      <sheetName val="B6E1&amp;E2"/>
      <sheetName val="B7F&amp;G"/>
      <sheetName val="P4ADJ"/>
      <sheetName val="P5M&amp;E"/>
      <sheetName val="CVinfra"/>
      <sheetName val="MEinfra"/>
      <sheetName val="check"/>
      <sheetName val="thicken"/>
      <sheetName val="step"/>
      <sheetName val="lintol"/>
      <sheetName val="sump+pd"/>
      <sheetName val="imprint"/>
      <sheetName val="drain"/>
      <sheetName val="roof"/>
      <sheetName val="wstrou"/>
      <sheetName val="bwkrwa"/>
      <sheetName val="retainwal"/>
    </sheetNames>
    <sheetDataSet>
      <sheetData sheetId="0">
        <row r="154">
          <cell r="E154">
            <v>91.16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9"/>
  <sheetViews>
    <sheetView view="pageBreakPreview" zoomScale="82" zoomScaleNormal="80" zoomScaleSheetLayoutView="82" workbookViewId="0">
      <pane ySplit="8" topLeftCell="A15" activePane="bottomLeft" state="frozen"/>
      <selection pane="bottomLeft" activeCell="Y17" sqref="Y17"/>
    </sheetView>
  </sheetViews>
  <sheetFormatPr defaultRowHeight="16.5" x14ac:dyDescent="0.3"/>
  <cols>
    <col min="1" max="1" width="11.5703125" style="1" customWidth="1"/>
    <col min="2" max="2" width="56.85546875" style="3" customWidth="1"/>
    <col min="3" max="3" width="9.140625" style="1" customWidth="1"/>
    <col min="4" max="4" width="9.140625" style="4" hidden="1" customWidth="1"/>
    <col min="5" max="5" width="9.140625" style="1" hidden="1" customWidth="1"/>
    <col min="6" max="6" width="11" style="5" hidden="1" customWidth="1"/>
    <col min="7" max="7" width="16.28515625" style="5" hidden="1" customWidth="1"/>
    <col min="8" max="8" width="11.42578125" style="1" customWidth="1"/>
    <col min="9" max="9" width="11.42578125" style="5" hidden="1" customWidth="1"/>
    <col min="10" max="10" width="15.85546875" style="5" hidden="1" customWidth="1"/>
    <col min="11" max="11" width="16.85546875" style="5" hidden="1" customWidth="1"/>
    <col min="12" max="12" width="18.5703125" style="5" hidden="1" customWidth="1"/>
    <col min="13" max="13" width="16.85546875" style="5" customWidth="1"/>
    <col min="14" max="14" width="18.5703125" style="5" customWidth="1"/>
    <col min="15" max="15" width="11.28515625" style="68" bestFit="1" customWidth="1"/>
    <col min="16" max="16" width="9.42578125" style="68" bestFit="1" customWidth="1"/>
    <col min="17" max="17" width="10.5703125" style="68" bestFit="1" customWidth="1"/>
    <col min="18" max="18" width="9.7109375" style="89" customWidth="1"/>
    <col min="19" max="19" width="15.42578125" style="5" customWidth="1"/>
    <col min="20" max="16384" width="9.140625" style="1"/>
  </cols>
  <sheetData>
    <row r="1" spans="1:19" ht="57" customHeight="1" x14ac:dyDescent="0.3">
      <c r="A1" s="225" t="s">
        <v>69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7"/>
      <c r="N1" s="227"/>
      <c r="S1" s="1"/>
    </row>
    <row r="2" spans="1:19" x14ac:dyDescent="0.3">
      <c r="A2" s="2"/>
      <c r="K2" s="6"/>
      <c r="L2" s="6"/>
      <c r="M2" s="6"/>
      <c r="N2" s="6"/>
      <c r="O2" s="69"/>
      <c r="P2" s="69"/>
      <c r="Q2" s="69"/>
      <c r="R2" s="90"/>
      <c r="S2" s="6"/>
    </row>
    <row r="3" spans="1:19" ht="40.5" customHeight="1" x14ac:dyDescent="0.3">
      <c r="A3" s="228" t="s">
        <v>85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0"/>
      <c r="N3" s="230"/>
      <c r="S3" s="1"/>
    </row>
    <row r="4" spans="1:19" x14ac:dyDescent="0.3">
      <c r="A4" s="2"/>
      <c r="K4" s="6"/>
      <c r="M4" s="6"/>
      <c r="O4" s="69"/>
      <c r="P4" s="69"/>
      <c r="Q4" s="69"/>
      <c r="R4" s="90"/>
    </row>
    <row r="5" spans="1:19" ht="17.25" thickBot="1" x14ac:dyDescent="0.35">
      <c r="A5" s="38" t="s">
        <v>86</v>
      </c>
      <c r="O5" s="69"/>
      <c r="P5" s="69"/>
      <c r="Q5" s="69"/>
      <c r="R5" s="90"/>
    </row>
    <row r="6" spans="1:19" ht="17.25" customHeight="1" thickBot="1" x14ac:dyDescent="0.35">
      <c r="A6" s="38" t="s">
        <v>66</v>
      </c>
      <c r="K6" s="231" t="s">
        <v>36</v>
      </c>
      <c r="L6" s="232"/>
      <c r="M6" s="221" t="s">
        <v>36</v>
      </c>
      <c r="N6" s="222"/>
      <c r="O6" s="69"/>
      <c r="P6" s="69"/>
      <c r="Q6" s="69"/>
      <c r="R6" s="90"/>
    </row>
    <row r="7" spans="1:19" s="7" customFormat="1" ht="21.75" customHeight="1" x14ac:dyDescent="0.3">
      <c r="B7" s="8"/>
      <c r="D7" s="9"/>
      <c r="E7" s="10"/>
      <c r="F7" s="11" t="s">
        <v>9</v>
      </c>
      <c r="G7" s="11"/>
      <c r="H7" s="12"/>
      <c r="I7" s="11" t="s">
        <v>33</v>
      </c>
      <c r="J7" s="11"/>
      <c r="K7" s="233" t="s">
        <v>68</v>
      </c>
      <c r="L7" s="234"/>
      <c r="M7" s="223" t="s">
        <v>68</v>
      </c>
      <c r="N7" s="224"/>
      <c r="O7" s="69"/>
      <c r="P7" s="69"/>
      <c r="Q7" s="69"/>
      <c r="R7" s="90"/>
      <c r="S7" s="5"/>
    </row>
    <row r="8" spans="1:19" s="7" customFormat="1" ht="24" customHeight="1" x14ac:dyDescent="0.25">
      <c r="A8" s="13" t="s">
        <v>0</v>
      </c>
      <c r="B8" s="14" t="s">
        <v>1</v>
      </c>
      <c r="C8" s="13" t="s">
        <v>2</v>
      </c>
      <c r="D8" s="39" t="s">
        <v>15</v>
      </c>
      <c r="E8" s="13" t="s">
        <v>63</v>
      </c>
      <c r="F8" s="15" t="s">
        <v>7</v>
      </c>
      <c r="G8" s="15" t="s">
        <v>8</v>
      </c>
      <c r="H8" s="13" t="s">
        <v>67</v>
      </c>
      <c r="I8" s="15" t="s">
        <v>7</v>
      </c>
      <c r="J8" s="15" t="s">
        <v>8</v>
      </c>
      <c r="K8" s="15" t="s">
        <v>7</v>
      </c>
      <c r="L8" s="15" t="s">
        <v>8</v>
      </c>
      <c r="M8" s="15" t="s">
        <v>7</v>
      </c>
      <c r="N8" s="15" t="s">
        <v>8</v>
      </c>
      <c r="O8" s="70" t="s">
        <v>94</v>
      </c>
      <c r="P8" s="70" t="s">
        <v>95</v>
      </c>
      <c r="Q8" s="70" t="s">
        <v>96</v>
      </c>
      <c r="R8" s="91" t="s">
        <v>97</v>
      </c>
      <c r="S8" s="15" t="s">
        <v>8</v>
      </c>
    </row>
    <row r="9" spans="1:19" x14ac:dyDescent="0.3">
      <c r="A9" s="16"/>
      <c r="B9" s="17"/>
      <c r="C9" s="16"/>
      <c r="D9" s="40"/>
      <c r="E9" s="16"/>
      <c r="F9" s="18" t="s">
        <v>34</v>
      </c>
      <c r="G9" s="18" t="s">
        <v>34</v>
      </c>
      <c r="H9" s="41"/>
      <c r="I9" s="18" t="s">
        <v>34</v>
      </c>
      <c r="J9" s="18" t="s">
        <v>34</v>
      </c>
      <c r="K9" s="18" t="s">
        <v>34</v>
      </c>
      <c r="L9" s="18" t="s">
        <v>34</v>
      </c>
      <c r="M9" s="18" t="s">
        <v>34</v>
      </c>
      <c r="N9" s="18" t="s">
        <v>34</v>
      </c>
      <c r="O9" s="71"/>
      <c r="P9" s="71"/>
      <c r="Q9" s="71"/>
      <c r="R9" s="92"/>
      <c r="S9" s="18" t="s">
        <v>34</v>
      </c>
    </row>
    <row r="10" spans="1:19" x14ac:dyDescent="0.3">
      <c r="A10" s="16"/>
      <c r="B10" s="19" t="s">
        <v>66</v>
      </c>
      <c r="C10" s="16"/>
      <c r="D10" s="40"/>
      <c r="E10" s="16"/>
      <c r="F10" s="18"/>
      <c r="G10" s="18"/>
      <c r="H10" s="41"/>
      <c r="I10" s="18"/>
      <c r="J10" s="18"/>
      <c r="K10" s="18"/>
      <c r="L10" s="18"/>
      <c r="M10" s="18"/>
      <c r="N10" s="18"/>
      <c r="O10" s="71"/>
      <c r="P10" s="71"/>
      <c r="Q10" s="71"/>
      <c r="R10" s="92"/>
      <c r="S10" s="18"/>
    </row>
    <row r="11" spans="1:19" x14ac:dyDescent="0.3">
      <c r="A11" s="16"/>
      <c r="B11" s="17"/>
      <c r="C11" s="16"/>
      <c r="D11" s="40"/>
      <c r="E11" s="16"/>
      <c r="F11" s="18"/>
      <c r="G11" s="18"/>
      <c r="H11" s="41"/>
      <c r="I11" s="18"/>
      <c r="J11" s="18"/>
      <c r="K11" s="18"/>
      <c r="L11" s="18"/>
      <c r="M11" s="18"/>
      <c r="N11" s="18"/>
      <c r="O11" s="71"/>
      <c r="P11" s="71"/>
      <c r="Q11" s="71"/>
      <c r="R11" s="92"/>
      <c r="S11" s="18"/>
    </row>
    <row r="12" spans="1:19" x14ac:dyDescent="0.3">
      <c r="A12" s="20"/>
      <c r="B12" s="21" t="s">
        <v>3</v>
      </c>
      <c r="C12" s="16"/>
      <c r="D12" s="40"/>
      <c r="E12" s="16"/>
      <c r="F12" s="18"/>
      <c r="G12" s="18"/>
      <c r="H12" s="16"/>
      <c r="I12" s="18"/>
      <c r="J12" s="18"/>
      <c r="K12" s="18"/>
      <c r="L12" s="18"/>
      <c r="M12" s="18"/>
      <c r="N12" s="18"/>
      <c r="O12" s="71"/>
      <c r="P12" s="71"/>
      <c r="Q12" s="71"/>
      <c r="R12" s="92"/>
      <c r="S12" s="18"/>
    </row>
    <row r="13" spans="1:19" x14ac:dyDescent="0.3">
      <c r="A13" s="16"/>
      <c r="B13" s="17"/>
      <c r="C13" s="16"/>
      <c r="D13" s="40"/>
      <c r="E13" s="16"/>
      <c r="F13" s="18"/>
      <c r="G13" s="18"/>
      <c r="H13" s="16"/>
      <c r="I13" s="18"/>
      <c r="J13" s="18"/>
      <c r="K13" s="18"/>
      <c r="L13" s="18"/>
      <c r="M13" s="18"/>
      <c r="N13" s="18"/>
      <c r="O13" s="71"/>
      <c r="P13" s="71"/>
      <c r="Q13" s="71"/>
      <c r="R13" s="92"/>
      <c r="S13" s="18"/>
    </row>
    <row r="14" spans="1:19" s="25" customFormat="1" ht="45.75" customHeight="1" x14ac:dyDescent="0.25">
      <c r="A14" s="22"/>
      <c r="B14" s="23" t="s">
        <v>70</v>
      </c>
      <c r="C14" s="22"/>
      <c r="D14" s="42"/>
      <c r="E14" s="22"/>
      <c r="F14" s="24"/>
      <c r="G14" s="24"/>
      <c r="H14" s="22"/>
      <c r="I14" s="24"/>
      <c r="J14" s="24"/>
      <c r="K14" s="24"/>
      <c r="L14" s="24"/>
      <c r="M14" s="24"/>
      <c r="N14" s="24"/>
      <c r="O14" s="72"/>
      <c r="P14" s="72"/>
      <c r="Q14" s="72"/>
      <c r="R14" s="93"/>
      <c r="S14" s="24"/>
    </row>
    <row r="15" spans="1:19" s="25" customFormat="1" ht="13.5" customHeight="1" x14ac:dyDescent="0.25">
      <c r="A15" s="22"/>
      <c r="B15" s="26"/>
      <c r="C15" s="22"/>
      <c r="D15" s="42"/>
      <c r="E15" s="22"/>
      <c r="F15" s="24"/>
      <c r="G15" s="24"/>
      <c r="H15" s="22"/>
      <c r="I15" s="24"/>
      <c r="J15" s="24"/>
      <c r="K15" s="24"/>
      <c r="L15" s="24"/>
      <c r="M15" s="24"/>
      <c r="N15" s="24"/>
      <c r="O15" s="72"/>
      <c r="P15" s="72"/>
      <c r="Q15" s="72"/>
      <c r="R15" s="93"/>
      <c r="S15" s="24"/>
    </row>
    <row r="16" spans="1:19" s="25" customFormat="1" x14ac:dyDescent="0.25">
      <c r="A16" s="22" t="s">
        <v>19</v>
      </c>
      <c r="B16" s="23" t="s">
        <v>71</v>
      </c>
      <c r="C16" s="22"/>
      <c r="D16" s="42"/>
      <c r="E16" s="22"/>
      <c r="F16" s="24"/>
      <c r="G16" s="24"/>
      <c r="H16" s="22"/>
      <c r="I16" s="24"/>
      <c r="J16" s="24"/>
      <c r="K16" s="24"/>
      <c r="L16" s="24"/>
      <c r="M16" s="24"/>
      <c r="N16" s="24"/>
      <c r="O16" s="72"/>
      <c r="P16" s="72"/>
      <c r="Q16" s="72"/>
      <c r="R16" s="93"/>
      <c r="S16" s="24"/>
    </row>
    <row r="17" spans="1:19" s="25" customFormat="1" x14ac:dyDescent="0.25">
      <c r="A17" s="22"/>
      <c r="B17" s="26" t="s">
        <v>43</v>
      </c>
      <c r="C17" s="22" t="s">
        <v>5</v>
      </c>
      <c r="D17" s="42" t="s">
        <v>18</v>
      </c>
      <c r="E17" s="22">
        <v>27</v>
      </c>
      <c r="F17" s="24">
        <v>33</v>
      </c>
      <c r="G17" s="24">
        <f>ROUND(E17*F17,2)</f>
        <v>891</v>
      </c>
      <c r="H17" s="22">
        <f>ROUND(E17*0.9,0)</f>
        <v>24</v>
      </c>
      <c r="I17" s="24">
        <f>ROUND(F17/1.1,2)</f>
        <v>30</v>
      </c>
      <c r="J17" s="24">
        <f>ROUND(H17*I17,2)</f>
        <v>720</v>
      </c>
      <c r="K17" s="24">
        <v>25.5</v>
      </c>
      <c r="L17" s="24">
        <f>ROUND(K17*$H17,2)</f>
        <v>612</v>
      </c>
      <c r="M17" s="24">
        <f>ROUND(K17*0.99,2)</f>
        <v>25.25</v>
      </c>
      <c r="N17" s="24">
        <f>ROUND(M17*$H17,2)</f>
        <v>606</v>
      </c>
      <c r="O17" s="72"/>
      <c r="P17" s="72"/>
      <c r="Q17" s="72"/>
      <c r="R17" s="93"/>
      <c r="S17" s="24">
        <f>ROUND(Q17*$M17,2)</f>
        <v>0</v>
      </c>
    </row>
    <row r="18" spans="1:19" s="25" customFormat="1" x14ac:dyDescent="0.25">
      <c r="A18" s="22"/>
      <c r="B18" s="26"/>
      <c r="C18" s="22"/>
      <c r="D18" s="42"/>
      <c r="E18" s="22"/>
      <c r="F18" s="24"/>
      <c r="G18" s="24"/>
      <c r="H18" s="22"/>
      <c r="I18" s="24"/>
      <c r="J18" s="24"/>
      <c r="K18" s="24"/>
      <c r="L18" s="24"/>
      <c r="M18" s="24"/>
      <c r="N18" s="24"/>
      <c r="O18" s="72"/>
      <c r="P18" s="72"/>
      <c r="Q18" s="72"/>
      <c r="R18" s="93"/>
      <c r="S18" s="24"/>
    </row>
    <row r="19" spans="1:19" s="25" customFormat="1" x14ac:dyDescent="0.25">
      <c r="A19" s="22" t="s">
        <v>20</v>
      </c>
      <c r="B19" s="23" t="s">
        <v>4</v>
      </c>
      <c r="C19" s="22"/>
      <c r="D19" s="42"/>
      <c r="E19" s="22"/>
      <c r="F19" s="24"/>
      <c r="G19" s="24"/>
      <c r="H19" s="22"/>
      <c r="I19" s="24"/>
      <c r="J19" s="24"/>
      <c r="K19" s="24"/>
      <c r="L19" s="24"/>
      <c r="M19" s="24"/>
      <c r="N19" s="24"/>
      <c r="O19" s="72"/>
      <c r="P19" s="72"/>
      <c r="Q19" s="72"/>
      <c r="R19" s="93"/>
      <c r="S19" s="24"/>
    </row>
    <row r="20" spans="1:19" s="25" customFormat="1" x14ac:dyDescent="0.25">
      <c r="A20" s="22"/>
      <c r="B20" s="26" t="s">
        <v>43</v>
      </c>
      <c r="C20" s="22" t="s">
        <v>6</v>
      </c>
      <c r="D20" s="42" t="s">
        <v>18</v>
      </c>
      <c r="E20" s="22">
        <v>10</v>
      </c>
      <c r="F20" s="24">
        <v>33</v>
      </c>
      <c r="G20" s="24">
        <f>ROUND(E20*F20,2)</f>
        <v>330</v>
      </c>
      <c r="H20" s="22">
        <f>ROUND(E20*0.9,0)</f>
        <v>9</v>
      </c>
      <c r="I20" s="24">
        <f>ROUND(F20/1.1,2)</f>
        <v>30</v>
      </c>
      <c r="J20" s="24">
        <f>ROUND(H20*I20,2)</f>
        <v>270</v>
      </c>
      <c r="K20" s="24" t="s">
        <v>38</v>
      </c>
      <c r="L20" s="24" t="s">
        <v>38</v>
      </c>
      <c r="M20" s="24" t="s">
        <v>38</v>
      </c>
      <c r="N20" s="24" t="s">
        <v>38</v>
      </c>
      <c r="O20" s="72"/>
      <c r="P20" s="72"/>
      <c r="Q20" s="72"/>
      <c r="R20" s="93"/>
      <c r="S20" s="24" t="s">
        <v>38</v>
      </c>
    </row>
    <row r="21" spans="1:19" s="25" customFormat="1" x14ac:dyDescent="0.25">
      <c r="A21" s="22"/>
      <c r="B21" s="26"/>
      <c r="C21" s="22"/>
      <c r="D21" s="42"/>
      <c r="E21" s="22"/>
      <c r="F21" s="24"/>
      <c r="G21" s="24"/>
      <c r="H21" s="22"/>
      <c r="I21" s="24"/>
      <c r="J21" s="24"/>
      <c r="K21" s="24"/>
      <c r="L21" s="24"/>
      <c r="M21" s="24"/>
      <c r="N21" s="24"/>
      <c r="O21" s="72"/>
      <c r="P21" s="72"/>
      <c r="Q21" s="72"/>
      <c r="R21" s="93"/>
      <c r="S21" s="24"/>
    </row>
    <row r="22" spans="1:19" s="25" customFormat="1" x14ac:dyDescent="0.2">
      <c r="A22" s="20"/>
      <c r="B22" s="21" t="s">
        <v>10</v>
      </c>
      <c r="C22" s="22"/>
      <c r="D22" s="42"/>
      <c r="E22" s="22"/>
      <c r="F22" s="24"/>
      <c r="G22" s="24"/>
      <c r="H22" s="43"/>
      <c r="I22" s="24"/>
      <c r="J22" s="24"/>
      <c r="K22" s="24"/>
      <c r="L22" s="24"/>
      <c r="M22" s="24"/>
      <c r="N22" s="24"/>
      <c r="O22" s="72"/>
      <c r="P22" s="72"/>
      <c r="Q22" s="72"/>
      <c r="R22" s="93"/>
      <c r="S22" s="24"/>
    </row>
    <row r="23" spans="1:19" s="25" customFormat="1" x14ac:dyDescent="0.25">
      <c r="A23" s="22"/>
      <c r="B23" s="26"/>
      <c r="C23" s="22"/>
      <c r="D23" s="42"/>
      <c r="E23" s="22"/>
      <c r="F23" s="24"/>
      <c r="G23" s="24"/>
      <c r="H23" s="22"/>
      <c r="I23" s="24"/>
      <c r="J23" s="24"/>
      <c r="K23" s="24"/>
      <c r="L23" s="24"/>
      <c r="M23" s="24"/>
      <c r="N23" s="24"/>
      <c r="O23" s="72"/>
      <c r="P23" s="72"/>
      <c r="Q23" s="72"/>
      <c r="R23" s="93"/>
      <c r="S23" s="24"/>
    </row>
    <row r="24" spans="1:19" s="25" customFormat="1" ht="64.5" customHeight="1" x14ac:dyDescent="0.25">
      <c r="A24" s="22" t="s">
        <v>21</v>
      </c>
      <c r="B24" s="23" t="s">
        <v>72</v>
      </c>
      <c r="C24" s="22"/>
      <c r="D24" s="42"/>
      <c r="E24" s="22"/>
      <c r="F24" s="24"/>
      <c r="G24" s="24"/>
      <c r="H24" s="22"/>
      <c r="I24" s="24"/>
      <c r="J24" s="24"/>
      <c r="K24" s="24"/>
      <c r="L24" s="24"/>
      <c r="M24" s="24"/>
      <c r="N24" s="24"/>
      <c r="O24" s="72"/>
      <c r="P24" s="72"/>
      <c r="Q24" s="72"/>
      <c r="R24" s="93"/>
      <c r="S24" s="24"/>
    </row>
    <row r="25" spans="1:19" s="25" customFormat="1" x14ac:dyDescent="0.25">
      <c r="A25" s="22"/>
      <c r="B25" s="26" t="s">
        <v>43</v>
      </c>
      <c r="C25" s="22" t="s">
        <v>5</v>
      </c>
      <c r="D25" s="42">
        <v>159</v>
      </c>
      <c r="E25" s="22">
        <v>145</v>
      </c>
      <c r="F25" s="24">
        <v>26.95</v>
      </c>
      <c r="G25" s="24">
        <f>ROUND(E25*F25,2)</f>
        <v>3907.75</v>
      </c>
      <c r="H25" s="22">
        <f>ROUND(E25*0.9,0)</f>
        <v>131</v>
      </c>
      <c r="I25" s="24">
        <f>ROUND(F25/1.1,2)</f>
        <v>24.5</v>
      </c>
      <c r="J25" s="24">
        <f>ROUND(H25*I25,2)</f>
        <v>3209.5</v>
      </c>
      <c r="K25" s="24">
        <v>26.5</v>
      </c>
      <c r="L25" s="24">
        <f>ROUND(K25*$H25,2)</f>
        <v>3471.5</v>
      </c>
      <c r="M25" s="24">
        <f>ROUND(K25*0.99,2)</f>
        <v>26.24</v>
      </c>
      <c r="N25" s="24">
        <f>ROUND(M25*$H25,2)</f>
        <v>3437.44</v>
      </c>
      <c r="O25" s="72"/>
      <c r="P25" s="72"/>
      <c r="Q25" s="72"/>
      <c r="R25" s="93"/>
      <c r="S25" s="24">
        <f>ROUND(Q25*$M25,2)</f>
        <v>0</v>
      </c>
    </row>
    <row r="26" spans="1:19" s="25" customFormat="1" x14ac:dyDescent="0.25">
      <c r="A26" s="22"/>
      <c r="B26" s="26" t="s">
        <v>44</v>
      </c>
      <c r="C26" s="22" t="s">
        <v>5</v>
      </c>
      <c r="D26" s="42">
        <v>127</v>
      </c>
      <c r="E26" s="22">
        <v>130</v>
      </c>
      <c r="F26" s="24">
        <v>26.95</v>
      </c>
      <c r="G26" s="24">
        <f>ROUND(E26*F26,2)</f>
        <v>3503.5</v>
      </c>
      <c r="H26" s="22">
        <f>ROUND(E26*0.9,0)</f>
        <v>117</v>
      </c>
      <c r="I26" s="24">
        <f>ROUND(F26/1.1,2)</f>
        <v>24.5</v>
      </c>
      <c r="J26" s="24">
        <f>ROUND(H26*I26,2)</f>
        <v>2866.5</v>
      </c>
      <c r="K26" s="24">
        <v>26.5</v>
      </c>
      <c r="L26" s="24">
        <f>ROUND(K26*$H26,2)</f>
        <v>3100.5</v>
      </c>
      <c r="M26" s="24">
        <f>ROUND(K26*0.99,2)</f>
        <v>26.24</v>
      </c>
      <c r="N26" s="24">
        <f>ROUND(M26*$H26,2)</f>
        <v>3070.08</v>
      </c>
      <c r="O26" s="72"/>
      <c r="P26" s="72"/>
      <c r="Q26" s="72"/>
      <c r="R26" s="93"/>
      <c r="S26" s="24">
        <f>ROUND(Q26*$M26,2)</f>
        <v>0</v>
      </c>
    </row>
    <row r="27" spans="1:19" s="25" customFormat="1" x14ac:dyDescent="0.25">
      <c r="A27" s="22"/>
      <c r="B27" s="26" t="s">
        <v>45</v>
      </c>
      <c r="C27" s="22" t="s">
        <v>5</v>
      </c>
      <c r="D27" s="42">
        <v>127</v>
      </c>
      <c r="E27" s="22">
        <v>130</v>
      </c>
      <c r="F27" s="24">
        <v>26.95</v>
      </c>
      <c r="G27" s="24">
        <f>ROUND(E27*F27,2)</f>
        <v>3503.5</v>
      </c>
      <c r="H27" s="22">
        <f>ROUND(E27*0.9,0)</f>
        <v>117</v>
      </c>
      <c r="I27" s="24">
        <f>ROUND(F27/1.1,2)</f>
        <v>24.5</v>
      </c>
      <c r="J27" s="24">
        <f>ROUND(H27*I27,2)</f>
        <v>2866.5</v>
      </c>
      <c r="K27" s="24">
        <v>26.5</v>
      </c>
      <c r="L27" s="24">
        <f>ROUND(K27*$H27,2)</f>
        <v>3100.5</v>
      </c>
      <c r="M27" s="24">
        <f>ROUND(K27*0.99,2)</f>
        <v>26.24</v>
      </c>
      <c r="N27" s="24">
        <f>ROUND(M27*$H27,2)</f>
        <v>3070.08</v>
      </c>
      <c r="O27" s="72"/>
      <c r="P27" s="72"/>
      <c r="Q27" s="72"/>
      <c r="R27" s="93"/>
      <c r="S27" s="24">
        <f>ROUND(Q27*$M27,2)</f>
        <v>0</v>
      </c>
    </row>
    <row r="28" spans="1:19" s="25" customFormat="1" x14ac:dyDescent="0.25">
      <c r="A28" s="22"/>
      <c r="B28" s="26"/>
      <c r="C28" s="22" t="s">
        <v>5</v>
      </c>
      <c r="D28" s="44">
        <f>SUM(D25:D27)</f>
        <v>413</v>
      </c>
      <c r="E28" s="45">
        <f>SUM(E25:E27)</f>
        <v>405</v>
      </c>
      <c r="F28" s="24"/>
      <c r="G28" s="24"/>
      <c r="H28" s="45">
        <f>SUM(H25:H27)</f>
        <v>365</v>
      </c>
      <c r="I28" s="24"/>
      <c r="J28" s="24"/>
      <c r="K28" s="24"/>
      <c r="L28" s="24"/>
      <c r="M28" s="24"/>
      <c r="N28" s="24"/>
      <c r="O28" s="72"/>
      <c r="P28" s="72"/>
      <c r="Q28" s="72"/>
      <c r="R28" s="93"/>
      <c r="S28" s="24"/>
    </row>
    <row r="29" spans="1:19" s="25" customFormat="1" x14ac:dyDescent="0.25">
      <c r="A29" s="22"/>
      <c r="B29" s="26"/>
      <c r="C29" s="22"/>
      <c r="D29" s="42"/>
      <c r="E29" s="22"/>
      <c r="F29" s="24"/>
      <c r="G29" s="24"/>
      <c r="H29" s="22"/>
      <c r="I29" s="24"/>
      <c r="J29" s="24"/>
      <c r="K29" s="24"/>
      <c r="L29" s="24"/>
      <c r="M29" s="24"/>
      <c r="N29" s="24"/>
      <c r="O29" s="72"/>
      <c r="P29" s="72"/>
      <c r="Q29" s="72"/>
      <c r="R29" s="93"/>
      <c r="S29" s="24"/>
    </row>
    <row r="30" spans="1:19" s="25" customFormat="1" ht="66" x14ac:dyDescent="0.25">
      <c r="A30" s="22" t="s">
        <v>22</v>
      </c>
      <c r="B30" s="23" t="s">
        <v>73</v>
      </c>
      <c r="C30" s="22"/>
      <c r="D30" s="42"/>
      <c r="E30" s="22"/>
      <c r="F30" s="24"/>
      <c r="G30" s="24"/>
      <c r="H30" s="22"/>
      <c r="I30" s="24"/>
      <c r="J30" s="24"/>
      <c r="K30" s="24"/>
      <c r="L30" s="24"/>
      <c r="M30" s="24"/>
      <c r="N30" s="24"/>
      <c r="O30" s="72"/>
      <c r="P30" s="72"/>
      <c r="Q30" s="72"/>
      <c r="R30" s="93"/>
      <c r="S30" s="24"/>
    </row>
    <row r="31" spans="1:19" s="25" customFormat="1" ht="15" customHeight="1" x14ac:dyDescent="0.25">
      <c r="A31" s="22"/>
      <c r="B31" s="26" t="s">
        <v>39</v>
      </c>
      <c r="C31" s="22" t="s">
        <v>5</v>
      </c>
      <c r="D31" s="42"/>
      <c r="E31" s="22">
        <v>9</v>
      </c>
      <c r="F31" s="24">
        <v>100.1</v>
      </c>
      <c r="G31" s="24">
        <f>ROUND(E31*F31,2)</f>
        <v>900.9</v>
      </c>
      <c r="H31" s="22">
        <f>ROUND(E31*0.9,0)</f>
        <v>8</v>
      </c>
      <c r="I31" s="24">
        <f>ROUND(F31/1.1,2)</f>
        <v>91</v>
      </c>
      <c r="J31" s="24">
        <f>ROUND(H31*I31,2)</f>
        <v>728</v>
      </c>
      <c r="K31" s="24">
        <v>72</v>
      </c>
      <c r="L31" s="24">
        <f>ROUND(K31*$H31,2)</f>
        <v>576</v>
      </c>
      <c r="M31" s="24">
        <f>ROUND(K31*0.99,2)</f>
        <v>71.28</v>
      </c>
      <c r="N31" s="24">
        <f>ROUND(M31*$H31,2)</f>
        <v>570.24</v>
      </c>
      <c r="O31" s="72"/>
      <c r="P31" s="72"/>
      <c r="Q31" s="72"/>
      <c r="R31" s="93"/>
      <c r="S31" s="24">
        <f>ROUND(Q31*$M31,2)</f>
        <v>0</v>
      </c>
    </row>
    <row r="32" spans="1:19" s="25" customFormat="1" x14ac:dyDescent="0.25">
      <c r="A32" s="22"/>
      <c r="B32" s="26"/>
      <c r="C32" s="22"/>
      <c r="D32" s="42"/>
      <c r="E32" s="22"/>
      <c r="F32" s="24"/>
      <c r="G32" s="24"/>
      <c r="H32" s="22"/>
      <c r="I32" s="24"/>
      <c r="J32" s="219"/>
      <c r="K32" s="24"/>
      <c r="L32" s="219"/>
      <c r="M32" s="24"/>
      <c r="N32" s="219"/>
      <c r="O32" s="72"/>
      <c r="P32" s="72"/>
      <c r="Q32" s="72"/>
      <c r="R32" s="93"/>
      <c r="S32" s="219"/>
    </row>
    <row r="33" spans="1:19" s="25" customFormat="1" ht="66" x14ac:dyDescent="0.2">
      <c r="A33" s="22" t="s">
        <v>23</v>
      </c>
      <c r="B33" s="23" t="s">
        <v>74</v>
      </c>
      <c r="C33" s="22"/>
      <c r="D33" s="208" t="s">
        <v>60</v>
      </c>
      <c r="E33" s="22"/>
      <c r="F33" s="24"/>
      <c r="G33" s="24"/>
      <c r="H33" s="22"/>
      <c r="I33" s="24"/>
      <c r="J33" s="220"/>
      <c r="K33" s="24"/>
      <c r="L33" s="220"/>
      <c r="M33" s="24"/>
      <c r="N33" s="220"/>
      <c r="O33" s="72"/>
      <c r="P33" s="72"/>
      <c r="Q33" s="72"/>
      <c r="R33" s="93"/>
      <c r="S33" s="220"/>
    </row>
    <row r="34" spans="1:19" s="25" customFormat="1" x14ac:dyDescent="0.25">
      <c r="A34" s="22"/>
      <c r="B34" s="26" t="s">
        <v>40</v>
      </c>
      <c r="C34" s="22" t="s">
        <v>5</v>
      </c>
      <c r="D34" s="42"/>
      <c r="E34" s="22">
        <v>27</v>
      </c>
      <c r="F34" s="24">
        <v>85.8</v>
      </c>
      <c r="G34" s="24">
        <f>ROUND(E34*F34,2)</f>
        <v>2316.6</v>
      </c>
      <c r="H34" s="22">
        <f>ROUND(E34*0.9,0)</f>
        <v>24</v>
      </c>
      <c r="I34" s="24">
        <f>ROUND(F34/1.1,2)</f>
        <v>78</v>
      </c>
      <c r="J34" s="24">
        <f>ROUND(H34*I34,2)</f>
        <v>1872</v>
      </c>
      <c r="K34" s="24">
        <v>63</v>
      </c>
      <c r="L34" s="24">
        <f>ROUND(K34*$H34,2)</f>
        <v>1512</v>
      </c>
      <c r="M34" s="24">
        <f>ROUND(K34*0.99,2)</f>
        <v>62.37</v>
      </c>
      <c r="N34" s="24">
        <f>ROUND(M34*$H34,2)</f>
        <v>1496.88</v>
      </c>
      <c r="O34" s="72"/>
      <c r="P34" s="72"/>
      <c r="Q34" s="72"/>
      <c r="R34" s="93"/>
      <c r="S34" s="24">
        <f>ROUND(Q34*$M34,2)</f>
        <v>0</v>
      </c>
    </row>
    <row r="35" spans="1:19" s="25" customFormat="1" x14ac:dyDescent="0.25">
      <c r="A35" s="22"/>
      <c r="B35" s="26"/>
      <c r="C35" s="22"/>
      <c r="D35" s="42"/>
      <c r="E35" s="22"/>
      <c r="F35" s="24"/>
      <c r="G35" s="24"/>
      <c r="H35" s="22"/>
      <c r="I35" s="24"/>
      <c r="J35" s="24"/>
      <c r="K35" s="24"/>
      <c r="L35" s="24"/>
      <c r="M35" s="24"/>
      <c r="N35" s="24"/>
      <c r="O35" s="72"/>
      <c r="P35" s="72"/>
      <c r="Q35" s="72"/>
      <c r="R35" s="93"/>
      <c r="S35" s="24"/>
    </row>
    <row r="36" spans="1:19" s="25" customFormat="1" x14ac:dyDescent="0.25">
      <c r="A36" s="22" t="s">
        <v>24</v>
      </c>
      <c r="B36" s="23" t="s">
        <v>75</v>
      </c>
      <c r="C36" s="22"/>
      <c r="D36" s="46" t="s">
        <v>61</v>
      </c>
      <c r="E36" s="22"/>
      <c r="F36" s="24"/>
      <c r="G36" s="24"/>
      <c r="H36" s="22"/>
      <c r="I36" s="24"/>
      <c r="J36" s="24"/>
      <c r="K36" s="24"/>
      <c r="L36" s="24"/>
      <c r="M36" s="24"/>
      <c r="N36" s="24"/>
      <c r="O36" s="72"/>
      <c r="P36" s="72"/>
      <c r="Q36" s="72"/>
      <c r="R36" s="93"/>
      <c r="S36" s="24"/>
    </row>
    <row r="37" spans="1:19" s="25" customFormat="1" ht="25.5" x14ac:dyDescent="0.25">
      <c r="A37" s="27"/>
      <c r="B37" s="26" t="s">
        <v>40</v>
      </c>
      <c r="C37" s="22" t="s">
        <v>5</v>
      </c>
      <c r="D37" s="47" t="s">
        <v>62</v>
      </c>
      <c r="E37" s="22"/>
      <c r="F37" s="24"/>
      <c r="G37" s="24"/>
      <c r="H37" s="22"/>
      <c r="I37" s="24"/>
      <c r="J37" s="24" t="s">
        <v>48</v>
      </c>
      <c r="K37" s="24">
        <v>45</v>
      </c>
      <c r="L37" s="24" t="s">
        <v>48</v>
      </c>
      <c r="M37" s="24">
        <f>ROUND(K37*0.99,2)</f>
        <v>44.55</v>
      </c>
      <c r="N37" s="24" t="s">
        <v>48</v>
      </c>
      <c r="O37" s="72"/>
      <c r="P37" s="72"/>
      <c r="Q37" s="72"/>
      <c r="R37" s="93"/>
      <c r="S37" s="24" t="s">
        <v>48</v>
      </c>
    </row>
    <row r="38" spans="1:19" s="25" customFormat="1" x14ac:dyDescent="0.25">
      <c r="A38" s="28"/>
      <c r="B38" s="26"/>
      <c r="C38" s="22"/>
      <c r="D38" s="42"/>
      <c r="E38" s="22"/>
      <c r="F38" s="24"/>
      <c r="G38" s="24"/>
      <c r="H38" s="22"/>
      <c r="I38" s="24"/>
      <c r="J38" s="24"/>
      <c r="K38" s="24"/>
      <c r="L38" s="24"/>
      <c r="M38" s="24"/>
      <c r="N38" s="24"/>
      <c r="O38" s="72"/>
      <c r="P38" s="72"/>
      <c r="Q38" s="72"/>
      <c r="R38" s="93"/>
      <c r="S38" s="24"/>
    </row>
    <row r="39" spans="1:19" s="25" customFormat="1" ht="33" x14ac:dyDescent="0.25">
      <c r="A39" s="29"/>
      <c r="B39" s="23" t="s">
        <v>76</v>
      </c>
      <c r="C39" s="22" t="s">
        <v>5</v>
      </c>
      <c r="D39" s="48" t="s">
        <v>62</v>
      </c>
      <c r="E39" s="22"/>
      <c r="F39" s="24"/>
      <c r="G39" s="24"/>
      <c r="H39" s="22"/>
      <c r="I39" s="24"/>
      <c r="J39" s="24" t="s">
        <v>48</v>
      </c>
      <c r="K39" s="24">
        <f>K17</f>
        <v>25.5</v>
      </c>
      <c r="L39" s="24" t="s">
        <v>48</v>
      </c>
      <c r="M39" s="24">
        <f>ROUND(K39*0.99,2)</f>
        <v>25.25</v>
      </c>
      <c r="N39" s="24" t="s">
        <v>48</v>
      </c>
      <c r="O39" s="72"/>
      <c r="P39" s="72"/>
      <c r="Q39" s="72"/>
      <c r="R39" s="93"/>
      <c r="S39" s="24" t="s">
        <v>48</v>
      </c>
    </row>
    <row r="40" spans="1:19" s="25" customFormat="1" x14ac:dyDescent="0.25">
      <c r="A40" s="22"/>
      <c r="B40" s="26"/>
      <c r="C40" s="22"/>
      <c r="D40" s="42"/>
      <c r="E40" s="22"/>
      <c r="F40" s="24"/>
      <c r="G40" s="24"/>
      <c r="H40" s="22"/>
      <c r="I40" s="24"/>
      <c r="J40" s="24"/>
      <c r="K40" s="24"/>
      <c r="L40" s="24"/>
      <c r="M40" s="24"/>
      <c r="N40" s="24"/>
      <c r="O40" s="72"/>
      <c r="P40" s="72"/>
      <c r="Q40" s="72"/>
      <c r="R40" s="93"/>
      <c r="S40" s="24"/>
    </row>
    <row r="41" spans="1:19" s="25" customFormat="1" x14ac:dyDescent="0.25">
      <c r="A41" s="22"/>
      <c r="B41" s="26"/>
      <c r="C41" s="22"/>
      <c r="D41" s="42"/>
      <c r="E41" s="22"/>
      <c r="F41" s="24"/>
      <c r="G41" s="24"/>
      <c r="H41" s="22"/>
      <c r="I41" s="24"/>
      <c r="J41" s="24"/>
      <c r="K41" s="24"/>
      <c r="L41" s="24"/>
      <c r="M41" s="24"/>
      <c r="N41" s="24"/>
      <c r="O41" s="72"/>
      <c r="P41" s="72"/>
      <c r="Q41" s="72"/>
      <c r="R41" s="93"/>
      <c r="S41" s="24"/>
    </row>
    <row r="42" spans="1:19" s="25" customFormat="1" ht="49.5" x14ac:dyDescent="0.25">
      <c r="A42" s="22"/>
      <c r="B42" s="23" t="s">
        <v>70</v>
      </c>
      <c r="C42" s="22"/>
      <c r="D42" s="42"/>
      <c r="E42" s="22"/>
      <c r="F42" s="24"/>
      <c r="G42" s="24"/>
      <c r="H42" s="22"/>
      <c r="I42" s="24"/>
      <c r="J42" s="24"/>
      <c r="K42" s="24"/>
      <c r="L42" s="24"/>
      <c r="M42" s="24"/>
      <c r="N42" s="24"/>
      <c r="O42" s="72"/>
      <c r="P42" s="72"/>
      <c r="Q42" s="72"/>
      <c r="R42" s="93"/>
      <c r="S42" s="24"/>
    </row>
    <row r="43" spans="1:19" s="25" customFormat="1" x14ac:dyDescent="0.25">
      <c r="A43" s="56"/>
      <c r="B43" s="57"/>
      <c r="C43" s="56"/>
      <c r="D43" s="58"/>
      <c r="E43" s="56"/>
      <c r="F43" s="59"/>
      <c r="G43" s="59"/>
      <c r="H43" s="56"/>
      <c r="I43" s="59"/>
      <c r="J43" s="59"/>
      <c r="K43" s="59"/>
      <c r="L43" s="59"/>
      <c r="M43" s="59"/>
      <c r="N43" s="59"/>
      <c r="O43" s="73"/>
      <c r="P43" s="73"/>
      <c r="Q43" s="73"/>
      <c r="R43" s="95"/>
      <c r="S43" s="59"/>
    </row>
    <row r="44" spans="1:19" s="66" customFormat="1" ht="33" x14ac:dyDescent="0.25">
      <c r="A44" s="62" t="s">
        <v>25</v>
      </c>
      <c r="B44" s="63" t="s">
        <v>77</v>
      </c>
      <c r="C44" s="62"/>
      <c r="D44" s="64"/>
      <c r="E44" s="62"/>
      <c r="F44" s="62"/>
      <c r="G44" s="65"/>
      <c r="H44" s="62"/>
      <c r="I44" s="65"/>
      <c r="J44" s="65"/>
      <c r="K44" s="65"/>
      <c r="L44" s="65"/>
      <c r="M44" s="65"/>
      <c r="N44" s="65"/>
      <c r="O44" s="74"/>
      <c r="P44" s="74"/>
      <c r="Q44" s="74"/>
      <c r="R44" s="94"/>
      <c r="S44" s="65"/>
    </row>
    <row r="45" spans="1:19" s="66" customFormat="1" x14ac:dyDescent="0.25">
      <c r="A45" s="62"/>
      <c r="B45" s="67" t="s">
        <v>43</v>
      </c>
      <c r="C45" s="62" t="s">
        <v>5</v>
      </c>
      <c r="D45" s="64">
        <v>175</v>
      </c>
      <c r="E45" s="62">
        <v>291</v>
      </c>
      <c r="F45" s="65">
        <v>47.3</v>
      </c>
      <c r="G45" s="65">
        <f>ROUND(E45*F45,2)</f>
        <v>13764.3</v>
      </c>
      <c r="H45" s="62">
        <f>ROUND(E45*0.9,0)</f>
        <v>262</v>
      </c>
      <c r="I45" s="65">
        <f>ROUND(F45/1.1,2)</f>
        <v>43</v>
      </c>
      <c r="J45" s="65">
        <f>ROUND(H45*I45,2)</f>
        <v>11266</v>
      </c>
      <c r="K45" s="65">
        <v>43</v>
      </c>
      <c r="L45" s="65">
        <f>ROUND(K45*$H45,2)</f>
        <v>11266</v>
      </c>
      <c r="M45" s="65">
        <f>ROUND(K45*0.99,2)</f>
        <v>42.57</v>
      </c>
      <c r="N45" s="65">
        <f>ROUND(M45*$H45,2)</f>
        <v>11153.34</v>
      </c>
      <c r="O45" s="74"/>
      <c r="P45" s="74">
        <f>+Q45-O45</f>
        <v>262</v>
      </c>
      <c r="Q45" s="74">
        <v>262</v>
      </c>
      <c r="R45" s="96">
        <f>+S45/N45</f>
        <v>1</v>
      </c>
      <c r="S45" s="65">
        <f>ROUND(Q45*$M45,2)</f>
        <v>11153.34</v>
      </c>
    </row>
    <row r="46" spans="1:19" s="66" customFormat="1" x14ac:dyDescent="0.25">
      <c r="A46" s="62"/>
      <c r="B46" s="67" t="s">
        <v>44</v>
      </c>
      <c r="C46" s="62" t="s">
        <v>5</v>
      </c>
      <c r="D46" s="64">
        <v>144</v>
      </c>
      <c r="E46" s="62">
        <v>186</v>
      </c>
      <c r="F46" s="65">
        <v>47.3</v>
      </c>
      <c r="G46" s="65">
        <f>ROUND(E46*F46,2)</f>
        <v>8797.7999999999993</v>
      </c>
      <c r="H46" s="62">
        <f>ROUND(E46*0.9,0)</f>
        <v>167</v>
      </c>
      <c r="I46" s="65">
        <f>ROUND(F46/1.1,2)</f>
        <v>43</v>
      </c>
      <c r="J46" s="65">
        <f>ROUND(H46*I46,2)</f>
        <v>7181</v>
      </c>
      <c r="K46" s="65">
        <v>43</v>
      </c>
      <c r="L46" s="65">
        <f>ROUND(K46*$H46,2)</f>
        <v>7181</v>
      </c>
      <c r="M46" s="65">
        <f>ROUND(K46*0.99,2)</f>
        <v>42.57</v>
      </c>
      <c r="N46" s="65">
        <f>ROUND(M46*$H46,2)</f>
        <v>7109.19</v>
      </c>
      <c r="O46" s="66">
        <v>31</v>
      </c>
      <c r="P46" s="74">
        <f>+Q46-O46</f>
        <v>136</v>
      </c>
      <c r="Q46" s="74">
        <v>167</v>
      </c>
      <c r="R46" s="96">
        <f>+S46/N46</f>
        <v>1</v>
      </c>
      <c r="S46" s="65">
        <f>ROUND(Q46*$M46,2)</f>
        <v>7109.19</v>
      </c>
    </row>
    <row r="47" spans="1:19" s="66" customFormat="1" x14ac:dyDescent="0.25">
      <c r="A47" s="62"/>
      <c r="B47" s="67" t="s">
        <v>45</v>
      </c>
      <c r="C47" s="62" t="s">
        <v>5</v>
      </c>
      <c r="D47" s="64">
        <v>144</v>
      </c>
      <c r="E47" s="62">
        <v>186</v>
      </c>
      <c r="F47" s="65">
        <v>47.3</v>
      </c>
      <c r="G47" s="65">
        <f>ROUND(E47*F47,2)</f>
        <v>8797.7999999999993</v>
      </c>
      <c r="H47" s="62">
        <f>ROUND(E47*0.9,0)</f>
        <v>167</v>
      </c>
      <c r="I47" s="65">
        <f>ROUND(F47/1.1,2)</f>
        <v>43</v>
      </c>
      <c r="J47" s="65">
        <f>ROUND(H47*I47,2)</f>
        <v>7181</v>
      </c>
      <c r="K47" s="65">
        <v>43</v>
      </c>
      <c r="L47" s="65">
        <f>ROUND(K47*$H47,2)</f>
        <v>7181</v>
      </c>
      <c r="M47" s="65">
        <f>ROUND(K47*0.99,2)</f>
        <v>42.57</v>
      </c>
      <c r="N47" s="65">
        <f>ROUND(M47*$H47,2)</f>
        <v>7109.19</v>
      </c>
      <c r="O47" s="66">
        <v>59.699999999999996</v>
      </c>
      <c r="P47" s="74">
        <f>+Q47-O47</f>
        <v>107.30000000000001</v>
      </c>
      <c r="Q47" s="74">
        <v>167</v>
      </c>
      <c r="R47" s="96">
        <f>+S47/N47</f>
        <v>1</v>
      </c>
      <c r="S47" s="65">
        <f>ROUND(Q47*$M47,2)</f>
        <v>7109.19</v>
      </c>
    </row>
    <row r="48" spans="1:19" s="66" customFormat="1" x14ac:dyDescent="0.25">
      <c r="A48" s="62"/>
      <c r="B48" s="67" t="s">
        <v>16</v>
      </c>
      <c r="C48" s="62" t="s">
        <v>5</v>
      </c>
      <c r="D48" s="64">
        <v>25</v>
      </c>
      <c r="E48" s="62">
        <v>22</v>
      </c>
      <c r="F48" s="65">
        <v>47.3</v>
      </c>
      <c r="G48" s="65">
        <f>ROUND(E48*F48,2)</f>
        <v>1040.5999999999999</v>
      </c>
      <c r="H48" s="62">
        <f>ROUND(E48*0.9,0)</f>
        <v>20</v>
      </c>
      <c r="I48" s="65">
        <f>ROUND(F48/1.1,2)</f>
        <v>43</v>
      </c>
      <c r="J48" s="65">
        <f>ROUND(H48*I48,2)</f>
        <v>860</v>
      </c>
      <c r="K48" s="65">
        <v>43</v>
      </c>
      <c r="L48" s="65">
        <f>ROUND(K48*$H48,2)</f>
        <v>860</v>
      </c>
      <c r="M48" s="65">
        <f>ROUND(K48*0.99,2)</f>
        <v>42.57</v>
      </c>
      <c r="N48" s="65">
        <f>ROUND(M48*$H48,2)</f>
        <v>851.4</v>
      </c>
      <c r="O48" s="74"/>
      <c r="P48" s="74">
        <f>+Q48-O48</f>
        <v>20</v>
      </c>
      <c r="Q48" s="74">
        <v>20</v>
      </c>
      <c r="R48" s="96">
        <f>+S48/N48</f>
        <v>1</v>
      </c>
      <c r="S48" s="65">
        <f>ROUND(Q48*$M48,2)</f>
        <v>851.4</v>
      </c>
    </row>
    <row r="49" spans="1:20" s="25" customFormat="1" x14ac:dyDescent="0.25">
      <c r="A49" s="22"/>
      <c r="B49" s="26"/>
      <c r="C49" s="22"/>
      <c r="D49" s="42"/>
      <c r="E49" s="22"/>
      <c r="F49" s="24"/>
      <c r="G49" s="24"/>
      <c r="H49" s="22"/>
      <c r="I49" s="24"/>
      <c r="J49" s="24"/>
      <c r="K49" s="24"/>
      <c r="L49" s="24"/>
      <c r="M49" s="24"/>
      <c r="N49" s="24"/>
      <c r="O49" s="72"/>
      <c r="P49" s="72"/>
      <c r="Q49" s="72"/>
      <c r="R49" s="93"/>
      <c r="S49" s="24"/>
    </row>
    <row r="50" spans="1:20" s="66" customFormat="1" x14ac:dyDescent="0.25">
      <c r="A50" s="62" t="s">
        <v>26</v>
      </c>
      <c r="B50" s="63" t="s">
        <v>78</v>
      </c>
      <c r="C50" s="62"/>
      <c r="D50" s="64"/>
      <c r="E50" s="62"/>
      <c r="F50" s="62"/>
      <c r="G50" s="65"/>
      <c r="H50" s="62"/>
      <c r="I50" s="65"/>
      <c r="J50" s="65"/>
      <c r="K50" s="65"/>
      <c r="L50" s="65"/>
      <c r="M50" s="65"/>
      <c r="N50" s="65"/>
      <c r="O50" s="74"/>
      <c r="P50" s="74"/>
      <c r="Q50" s="74"/>
      <c r="R50" s="94"/>
      <c r="S50" s="65"/>
    </row>
    <row r="51" spans="1:20" s="66" customFormat="1" x14ac:dyDescent="0.25">
      <c r="A51" s="62"/>
      <c r="B51" s="67" t="s">
        <v>43</v>
      </c>
      <c r="C51" s="62" t="s">
        <v>5</v>
      </c>
      <c r="D51" s="64" t="s">
        <v>17</v>
      </c>
      <c r="E51" s="62">
        <v>24</v>
      </c>
      <c r="F51" s="65">
        <v>47.3</v>
      </c>
      <c r="G51" s="65">
        <f>ROUND(E51*F51,2)</f>
        <v>1135.2</v>
      </c>
      <c r="H51" s="62">
        <f>ROUND(E51*0.9,0)</f>
        <v>22</v>
      </c>
      <c r="I51" s="65">
        <f>ROUND(F51/1.1,2)</f>
        <v>43</v>
      </c>
      <c r="J51" s="65">
        <f>ROUND(H51*I51,2)</f>
        <v>946</v>
      </c>
      <c r="K51" s="65">
        <v>43</v>
      </c>
      <c r="L51" s="65">
        <f>ROUND(K51*$H51,2)</f>
        <v>946</v>
      </c>
      <c r="M51" s="65">
        <f>ROUND(K51*0.99,2)</f>
        <v>42.57</v>
      </c>
      <c r="N51" s="65">
        <f>ROUND(M51*$H51,2)</f>
        <v>936.54</v>
      </c>
      <c r="O51" s="74"/>
      <c r="P51" s="74">
        <f>+Q51-O51</f>
        <v>22</v>
      </c>
      <c r="Q51" s="74">
        <v>22</v>
      </c>
      <c r="R51" s="96">
        <f>+S51/N51</f>
        <v>1</v>
      </c>
      <c r="S51" s="65">
        <f>ROUND(Q51*$M51,2)</f>
        <v>936.54</v>
      </c>
      <c r="T51" s="66" t="s">
        <v>164</v>
      </c>
    </row>
    <row r="52" spans="1:20" s="66" customFormat="1" x14ac:dyDescent="0.25">
      <c r="A52" s="62"/>
      <c r="B52" s="67" t="s">
        <v>44</v>
      </c>
      <c r="C52" s="62" t="s">
        <v>5</v>
      </c>
      <c r="D52" s="64" t="s">
        <v>17</v>
      </c>
      <c r="E52" s="62">
        <v>19</v>
      </c>
      <c r="F52" s="65">
        <v>47.3</v>
      </c>
      <c r="G52" s="65">
        <f>ROUND(E52*F52,2)</f>
        <v>898.7</v>
      </c>
      <c r="H52" s="62">
        <f>ROUND(E52*0.9,0)</f>
        <v>17</v>
      </c>
      <c r="I52" s="65">
        <f>ROUND(F52/1.1,2)</f>
        <v>43</v>
      </c>
      <c r="J52" s="65">
        <f>ROUND(H52*I52,2)</f>
        <v>731</v>
      </c>
      <c r="K52" s="65">
        <v>43</v>
      </c>
      <c r="L52" s="65">
        <f>ROUND(K52*$H52,2)</f>
        <v>731</v>
      </c>
      <c r="M52" s="65">
        <f>ROUND(K52*0.99,2)</f>
        <v>42.57</v>
      </c>
      <c r="N52" s="65">
        <f>ROUND(M52*$H52,2)</f>
        <v>723.69</v>
      </c>
      <c r="O52" s="74"/>
      <c r="P52" s="74">
        <f>+Q52-O52</f>
        <v>17</v>
      </c>
      <c r="Q52" s="74">
        <v>17</v>
      </c>
      <c r="R52" s="96">
        <f>+S52/N52</f>
        <v>1</v>
      </c>
      <c r="S52" s="65">
        <f>ROUND(Q52*$M52,2)</f>
        <v>723.69</v>
      </c>
    </row>
    <row r="53" spans="1:20" s="66" customFormat="1" x14ac:dyDescent="0.25">
      <c r="A53" s="62"/>
      <c r="B53" s="67" t="s">
        <v>45</v>
      </c>
      <c r="C53" s="62" t="s">
        <v>5</v>
      </c>
      <c r="D53" s="64" t="s">
        <v>17</v>
      </c>
      <c r="E53" s="62">
        <v>19</v>
      </c>
      <c r="F53" s="65">
        <v>47.3</v>
      </c>
      <c r="G53" s="65">
        <f>ROUND(E53*F53,2)</f>
        <v>898.7</v>
      </c>
      <c r="H53" s="62">
        <f>ROUND(E53*0.9,0)</f>
        <v>17</v>
      </c>
      <c r="I53" s="65">
        <f>ROUND(F53/1.1,2)</f>
        <v>43</v>
      </c>
      <c r="J53" s="65">
        <f>ROUND(H53*I53,2)</f>
        <v>731</v>
      </c>
      <c r="K53" s="65">
        <v>43</v>
      </c>
      <c r="L53" s="65">
        <f>ROUND(K53*$H53,2)</f>
        <v>731</v>
      </c>
      <c r="M53" s="65">
        <f>ROUND(K53*0.99,2)</f>
        <v>42.57</v>
      </c>
      <c r="N53" s="65">
        <f>ROUND(M53*$H53,2)</f>
        <v>723.69</v>
      </c>
      <c r="O53" s="74"/>
      <c r="P53" s="74">
        <f>+Q53-O53</f>
        <v>17</v>
      </c>
      <c r="Q53" s="74">
        <v>17</v>
      </c>
      <c r="R53" s="96">
        <f>+S53/N53</f>
        <v>1</v>
      </c>
      <c r="S53" s="65">
        <f>ROUND(Q53*$M53,2)</f>
        <v>723.69</v>
      </c>
    </row>
    <row r="54" spans="1:20" s="25" customFormat="1" x14ac:dyDescent="0.25">
      <c r="A54" s="22"/>
      <c r="B54" s="26"/>
      <c r="C54" s="22"/>
      <c r="D54" s="42"/>
      <c r="E54" s="22"/>
      <c r="F54" s="24"/>
      <c r="G54" s="24"/>
      <c r="H54" s="22"/>
      <c r="I54" s="24"/>
      <c r="J54" s="24"/>
      <c r="K54" s="24"/>
      <c r="L54" s="24"/>
      <c r="M54" s="24"/>
      <c r="N54" s="24"/>
      <c r="O54" s="72"/>
      <c r="P54" s="72"/>
      <c r="Q54" s="72"/>
      <c r="R54" s="93"/>
      <c r="S54" s="24"/>
    </row>
    <row r="55" spans="1:20" s="66" customFormat="1" x14ac:dyDescent="0.25">
      <c r="A55" s="22" t="s">
        <v>27</v>
      </c>
      <c r="B55" s="23" t="s">
        <v>79</v>
      </c>
      <c r="C55" s="22"/>
      <c r="D55" s="42"/>
      <c r="E55" s="22"/>
      <c r="F55" s="22"/>
      <c r="G55" s="24"/>
      <c r="H55" s="22"/>
      <c r="I55" s="24"/>
      <c r="J55" s="24"/>
      <c r="K55" s="24"/>
      <c r="L55" s="24"/>
      <c r="M55" s="24"/>
      <c r="N55" s="24"/>
      <c r="O55" s="72"/>
      <c r="P55" s="72"/>
      <c r="Q55" s="72"/>
      <c r="R55" s="93"/>
      <c r="S55" s="24"/>
    </row>
    <row r="56" spans="1:20" s="66" customFormat="1" x14ac:dyDescent="0.25">
      <c r="A56" s="22"/>
      <c r="B56" s="26" t="s">
        <v>16</v>
      </c>
      <c r="C56" s="22" t="s">
        <v>5</v>
      </c>
      <c r="D56" s="42">
        <v>3</v>
      </c>
      <c r="E56" s="22">
        <v>3</v>
      </c>
      <c r="F56" s="24">
        <v>47.3</v>
      </c>
      <c r="G56" s="24">
        <f>ROUND(E56*F56,2)</f>
        <v>141.9</v>
      </c>
      <c r="H56" s="22">
        <f>ROUND(E56*0.9,0)</f>
        <v>3</v>
      </c>
      <c r="I56" s="24">
        <f>ROUND(F56/1.1,2)</f>
        <v>43</v>
      </c>
      <c r="J56" s="24">
        <f>ROUND(H56*I56,2)</f>
        <v>129</v>
      </c>
      <c r="K56" s="24">
        <v>43</v>
      </c>
      <c r="L56" s="24">
        <f>ROUND(K56*$H56,2)</f>
        <v>129</v>
      </c>
      <c r="M56" s="24">
        <f>ROUND(K56*0.99,2)</f>
        <v>42.57</v>
      </c>
      <c r="N56" s="24">
        <f>ROUND(M56*$H56,2)</f>
        <v>127.71</v>
      </c>
      <c r="O56" s="72"/>
      <c r="P56" s="72"/>
      <c r="Q56" s="72"/>
      <c r="R56" s="93"/>
      <c r="S56" s="24">
        <f>ROUND(Q56*$M56,2)</f>
        <v>0</v>
      </c>
    </row>
    <row r="57" spans="1:20" s="25" customFormat="1" x14ac:dyDescent="0.25">
      <c r="A57" s="22"/>
      <c r="B57" s="26"/>
      <c r="C57" s="22" t="s">
        <v>5</v>
      </c>
      <c r="D57" s="44">
        <f>SUM(D45:D56)</f>
        <v>491</v>
      </c>
      <c r="E57" s="45">
        <f>SUM(E45:E56)</f>
        <v>750</v>
      </c>
      <c r="F57" s="24"/>
      <c r="G57" s="24"/>
      <c r="H57" s="45">
        <f>SUM(H45:H56)</f>
        <v>675</v>
      </c>
      <c r="I57" s="24"/>
      <c r="J57" s="24"/>
      <c r="K57" s="24"/>
      <c r="L57" s="24"/>
      <c r="M57" s="24"/>
      <c r="N57" s="24"/>
      <c r="O57" s="72"/>
      <c r="P57" s="72"/>
      <c r="Q57" s="72"/>
      <c r="R57" s="93"/>
      <c r="S57" s="24"/>
    </row>
    <row r="58" spans="1:20" s="25" customFormat="1" x14ac:dyDescent="0.25">
      <c r="A58" s="22" t="s">
        <v>28</v>
      </c>
      <c r="B58" s="23" t="s">
        <v>4</v>
      </c>
      <c r="C58" s="22"/>
      <c r="D58" s="42"/>
      <c r="E58" s="22"/>
      <c r="F58" s="24"/>
      <c r="G58" s="24"/>
      <c r="H58" s="22"/>
      <c r="I58" s="24"/>
      <c r="J58" s="24"/>
      <c r="K58" s="24"/>
      <c r="L58" s="24"/>
      <c r="M58" s="24"/>
      <c r="N58" s="24"/>
      <c r="O58" s="72"/>
      <c r="P58" s="72"/>
      <c r="Q58" s="72"/>
      <c r="R58" s="93"/>
      <c r="S58" s="24"/>
    </row>
    <row r="59" spans="1:20" s="25" customFormat="1" x14ac:dyDescent="0.25">
      <c r="A59" s="22"/>
      <c r="B59" s="26" t="s">
        <v>43</v>
      </c>
      <c r="C59" s="22" t="s">
        <v>6</v>
      </c>
      <c r="D59" s="42">
        <v>54</v>
      </c>
      <c r="E59" s="22">
        <v>57</v>
      </c>
      <c r="F59" s="24">
        <v>33</v>
      </c>
      <c r="G59" s="24">
        <f>ROUND(E59*F59,2)</f>
        <v>1881</v>
      </c>
      <c r="H59" s="22">
        <f>ROUND(E59*0.9,0)</f>
        <v>51</v>
      </c>
      <c r="I59" s="24">
        <f>ROUND(F59/1.1,2)</f>
        <v>30</v>
      </c>
      <c r="J59" s="24">
        <f>ROUND(H59*I59,2)</f>
        <v>1530</v>
      </c>
      <c r="K59" s="24" t="s">
        <v>37</v>
      </c>
      <c r="L59" s="24" t="s">
        <v>38</v>
      </c>
      <c r="M59" s="24" t="s">
        <v>37</v>
      </c>
      <c r="N59" s="24" t="s">
        <v>38</v>
      </c>
      <c r="O59" s="72"/>
      <c r="P59" s="72"/>
      <c r="Q59" s="72"/>
      <c r="R59" s="93"/>
      <c r="S59" s="24" t="s">
        <v>38</v>
      </c>
    </row>
    <row r="60" spans="1:20" s="25" customFormat="1" x14ac:dyDescent="0.25">
      <c r="A60" s="22"/>
      <c r="B60" s="26" t="s">
        <v>44</v>
      </c>
      <c r="C60" s="22" t="s">
        <v>6</v>
      </c>
      <c r="D60" s="42">
        <v>48</v>
      </c>
      <c r="E60" s="22">
        <v>36</v>
      </c>
      <c r="F60" s="24">
        <v>33</v>
      </c>
      <c r="G60" s="24">
        <f>ROUND(E60*F60,2)</f>
        <v>1188</v>
      </c>
      <c r="H60" s="22">
        <f>ROUND(E60*0.9,0)</f>
        <v>32</v>
      </c>
      <c r="I60" s="24">
        <f>ROUND(F60/1.1,2)</f>
        <v>30</v>
      </c>
      <c r="J60" s="24">
        <f>ROUND(H60*I60,2)</f>
        <v>960</v>
      </c>
      <c r="K60" s="24" t="s">
        <v>37</v>
      </c>
      <c r="L60" s="24" t="s">
        <v>38</v>
      </c>
      <c r="M60" s="24" t="s">
        <v>37</v>
      </c>
      <c r="N60" s="24" t="s">
        <v>38</v>
      </c>
      <c r="O60" s="72"/>
      <c r="P60" s="72"/>
      <c r="Q60" s="72"/>
      <c r="R60" s="93"/>
      <c r="S60" s="24" t="s">
        <v>38</v>
      </c>
    </row>
    <row r="61" spans="1:20" s="25" customFormat="1" x14ac:dyDescent="0.25">
      <c r="A61" s="22"/>
      <c r="B61" s="26" t="s">
        <v>45</v>
      </c>
      <c r="C61" s="22" t="s">
        <v>6</v>
      </c>
      <c r="D61" s="42">
        <v>48</v>
      </c>
      <c r="E61" s="22">
        <v>36</v>
      </c>
      <c r="F61" s="24">
        <v>33</v>
      </c>
      <c r="G61" s="24">
        <f>ROUND(E61*F61,2)</f>
        <v>1188</v>
      </c>
      <c r="H61" s="22">
        <f>ROUND(E61*0.9,0)</f>
        <v>32</v>
      </c>
      <c r="I61" s="24">
        <f>ROUND(F61/1.1,2)</f>
        <v>30</v>
      </c>
      <c r="J61" s="24">
        <f>ROUND(H61*I61,2)</f>
        <v>960</v>
      </c>
      <c r="K61" s="24" t="s">
        <v>37</v>
      </c>
      <c r="L61" s="24" t="s">
        <v>38</v>
      </c>
      <c r="M61" s="24" t="s">
        <v>37</v>
      </c>
      <c r="N61" s="24" t="s">
        <v>38</v>
      </c>
      <c r="O61" s="72"/>
      <c r="P61" s="72"/>
      <c r="Q61" s="72"/>
      <c r="R61" s="93"/>
      <c r="S61" s="24" t="s">
        <v>38</v>
      </c>
    </row>
    <row r="62" spans="1:20" s="25" customFormat="1" x14ac:dyDescent="0.25">
      <c r="A62" s="22"/>
      <c r="B62" s="26" t="s">
        <v>16</v>
      </c>
      <c r="C62" s="22" t="s">
        <v>6</v>
      </c>
      <c r="D62" s="42">
        <v>12</v>
      </c>
      <c r="E62" s="22">
        <v>12</v>
      </c>
      <c r="F62" s="24">
        <v>33</v>
      </c>
      <c r="G62" s="24">
        <f>ROUND(E62*F62,2)</f>
        <v>396</v>
      </c>
      <c r="H62" s="22">
        <f>ROUND(E62*0.9,0)</f>
        <v>11</v>
      </c>
      <c r="I62" s="24">
        <f>ROUND(F62/1.1,2)</f>
        <v>30</v>
      </c>
      <c r="J62" s="24">
        <f>ROUND(H62*I62,2)</f>
        <v>330</v>
      </c>
      <c r="K62" s="24" t="s">
        <v>37</v>
      </c>
      <c r="L62" s="24" t="s">
        <v>38</v>
      </c>
      <c r="M62" s="24" t="s">
        <v>37</v>
      </c>
      <c r="N62" s="24" t="s">
        <v>38</v>
      </c>
      <c r="O62" s="72"/>
      <c r="P62" s="72"/>
      <c r="Q62" s="72"/>
      <c r="R62" s="93"/>
      <c r="S62" s="24" t="s">
        <v>38</v>
      </c>
    </row>
    <row r="63" spans="1:20" s="25" customFormat="1" x14ac:dyDescent="0.25">
      <c r="A63" s="22"/>
      <c r="B63" s="26"/>
      <c r="C63" s="22"/>
      <c r="D63" s="42"/>
      <c r="E63" s="22"/>
      <c r="F63" s="24"/>
      <c r="G63" s="24"/>
      <c r="H63" s="22"/>
      <c r="I63" s="24"/>
      <c r="J63" s="24"/>
      <c r="K63" s="24"/>
      <c r="L63" s="24"/>
      <c r="M63" s="24"/>
      <c r="N63" s="24"/>
      <c r="O63" s="72"/>
      <c r="P63" s="72"/>
      <c r="Q63" s="72"/>
      <c r="R63" s="93"/>
      <c r="S63" s="24"/>
    </row>
    <row r="64" spans="1:20" s="25" customFormat="1" x14ac:dyDescent="0.25">
      <c r="A64" s="22" t="s">
        <v>29</v>
      </c>
      <c r="B64" s="23" t="s">
        <v>11</v>
      </c>
      <c r="C64" s="22"/>
      <c r="D64" s="42"/>
      <c r="E64" s="22"/>
      <c r="F64" s="24"/>
      <c r="G64" s="24"/>
      <c r="H64" s="22"/>
      <c r="I64" s="24"/>
      <c r="J64" s="24"/>
      <c r="K64" s="24"/>
      <c r="L64" s="24"/>
      <c r="M64" s="24"/>
      <c r="N64" s="24"/>
      <c r="O64" s="72"/>
      <c r="P64" s="72"/>
      <c r="Q64" s="72"/>
      <c r="R64" s="93"/>
      <c r="S64" s="24"/>
    </row>
    <row r="65" spans="1:19" s="25" customFormat="1" x14ac:dyDescent="0.25">
      <c r="A65" s="22"/>
      <c r="B65" s="26" t="s">
        <v>43</v>
      </c>
      <c r="C65" s="22" t="s">
        <v>6</v>
      </c>
      <c r="D65" s="42">
        <v>18</v>
      </c>
      <c r="E65" s="22">
        <v>19</v>
      </c>
      <c r="F65" s="24">
        <v>38.5</v>
      </c>
      <c r="G65" s="24">
        <f>ROUND(E65*F65,2)</f>
        <v>731.5</v>
      </c>
      <c r="H65" s="22">
        <f>ROUND(E65*0.9,0)</f>
        <v>17</v>
      </c>
      <c r="I65" s="24">
        <f>ROUND(F65/1.1,2)</f>
        <v>35</v>
      </c>
      <c r="J65" s="24">
        <f>ROUND(H65*I65,2)</f>
        <v>595</v>
      </c>
      <c r="K65" s="24" t="s">
        <v>37</v>
      </c>
      <c r="L65" s="24" t="s">
        <v>38</v>
      </c>
      <c r="M65" s="24" t="s">
        <v>37</v>
      </c>
      <c r="N65" s="24" t="s">
        <v>38</v>
      </c>
      <c r="O65" s="72"/>
      <c r="P65" s="72"/>
      <c r="Q65" s="72"/>
      <c r="R65" s="93"/>
      <c r="S65" s="24" t="s">
        <v>38</v>
      </c>
    </row>
    <row r="66" spans="1:19" s="25" customFormat="1" x14ac:dyDescent="0.25">
      <c r="A66" s="22"/>
      <c r="B66" s="26" t="s">
        <v>44</v>
      </c>
      <c r="C66" s="22" t="s">
        <v>6</v>
      </c>
      <c r="D66" s="42">
        <v>16</v>
      </c>
      <c r="E66" s="22">
        <v>12</v>
      </c>
      <c r="F66" s="24">
        <v>38.5</v>
      </c>
      <c r="G66" s="24">
        <f>ROUND(E66*F66,2)</f>
        <v>462</v>
      </c>
      <c r="H66" s="22">
        <f>ROUND(E66*0.9,0)</f>
        <v>11</v>
      </c>
      <c r="I66" s="24">
        <f>ROUND(F66/1.1,2)</f>
        <v>35</v>
      </c>
      <c r="J66" s="24">
        <f>ROUND(H66*I66,2)</f>
        <v>385</v>
      </c>
      <c r="K66" s="24" t="s">
        <v>37</v>
      </c>
      <c r="L66" s="24" t="s">
        <v>38</v>
      </c>
      <c r="M66" s="24" t="s">
        <v>37</v>
      </c>
      <c r="N66" s="24" t="s">
        <v>38</v>
      </c>
      <c r="O66" s="72"/>
      <c r="P66" s="72"/>
      <c r="Q66" s="72"/>
      <c r="R66" s="93"/>
      <c r="S66" s="24" t="s">
        <v>38</v>
      </c>
    </row>
    <row r="67" spans="1:19" s="25" customFormat="1" x14ac:dyDescent="0.25">
      <c r="A67" s="22"/>
      <c r="B67" s="26" t="s">
        <v>45</v>
      </c>
      <c r="C67" s="22" t="s">
        <v>6</v>
      </c>
      <c r="D67" s="42">
        <v>16</v>
      </c>
      <c r="E67" s="22">
        <v>12</v>
      </c>
      <c r="F67" s="24">
        <v>38.5</v>
      </c>
      <c r="G67" s="24">
        <f>ROUND(E67*F67,2)</f>
        <v>462</v>
      </c>
      <c r="H67" s="22">
        <f>ROUND(E67*0.9,0)</f>
        <v>11</v>
      </c>
      <c r="I67" s="24">
        <f>ROUND(F67/1.1,2)</f>
        <v>35</v>
      </c>
      <c r="J67" s="24">
        <f>ROUND(H67*I67,2)</f>
        <v>385</v>
      </c>
      <c r="K67" s="24" t="s">
        <v>37</v>
      </c>
      <c r="L67" s="24" t="s">
        <v>38</v>
      </c>
      <c r="M67" s="24" t="s">
        <v>37</v>
      </c>
      <c r="N67" s="24" t="s">
        <v>38</v>
      </c>
      <c r="O67" s="72"/>
      <c r="P67" s="72"/>
      <c r="Q67" s="72"/>
      <c r="R67" s="93"/>
      <c r="S67" s="24" t="s">
        <v>38</v>
      </c>
    </row>
    <row r="68" spans="1:19" s="25" customFormat="1" x14ac:dyDescent="0.25">
      <c r="A68" s="22"/>
      <c r="B68" s="26"/>
      <c r="C68" s="22"/>
      <c r="D68" s="42"/>
      <c r="E68" s="22"/>
      <c r="F68" s="24"/>
      <c r="G68" s="24"/>
      <c r="H68" s="22"/>
      <c r="I68" s="24"/>
      <c r="J68" s="24"/>
      <c r="K68" s="24"/>
      <c r="L68" s="24"/>
      <c r="M68" s="24"/>
      <c r="N68" s="24"/>
      <c r="O68" s="72"/>
      <c r="P68" s="72"/>
      <c r="Q68" s="72"/>
      <c r="R68" s="93"/>
      <c r="S68" s="24"/>
    </row>
    <row r="69" spans="1:19" s="25" customFormat="1" ht="33" x14ac:dyDescent="0.25">
      <c r="A69" s="22" t="s">
        <v>30</v>
      </c>
      <c r="B69" s="23" t="s">
        <v>80</v>
      </c>
      <c r="C69" s="22"/>
      <c r="D69" s="42"/>
      <c r="E69" s="22"/>
      <c r="F69" s="24"/>
      <c r="G69" s="24"/>
      <c r="H69" s="22"/>
      <c r="I69" s="24"/>
      <c r="J69" s="24"/>
      <c r="K69" s="24"/>
      <c r="L69" s="24"/>
      <c r="M69" s="24"/>
      <c r="N69" s="24"/>
      <c r="O69" s="72"/>
      <c r="P69" s="72"/>
      <c r="Q69" s="72"/>
      <c r="R69" s="93"/>
      <c r="S69" s="24"/>
    </row>
    <row r="70" spans="1:19" s="25" customFormat="1" x14ac:dyDescent="0.25">
      <c r="A70" s="22"/>
      <c r="B70" s="26" t="s">
        <v>43</v>
      </c>
      <c r="C70" s="22" t="s">
        <v>6</v>
      </c>
      <c r="D70" s="42">
        <v>18</v>
      </c>
      <c r="E70" s="22">
        <v>19</v>
      </c>
      <c r="F70" s="24">
        <v>44</v>
      </c>
      <c r="G70" s="24">
        <f>ROUND(E70*F70,2)</f>
        <v>836</v>
      </c>
      <c r="H70" s="22">
        <f>ROUND(E70*0.9,0)</f>
        <v>17</v>
      </c>
      <c r="I70" s="24">
        <f>ROUND(F70/1.1,2)</f>
        <v>40</v>
      </c>
      <c r="J70" s="24">
        <f>ROUND(H70*I70,2)</f>
        <v>680</v>
      </c>
      <c r="K70" s="49">
        <v>28</v>
      </c>
      <c r="L70" s="24">
        <f>ROUND(K70*$H70,2)</f>
        <v>476</v>
      </c>
      <c r="M70" s="24">
        <f>ROUND(K70*0.99,2)</f>
        <v>27.72</v>
      </c>
      <c r="N70" s="24">
        <f>ROUND(M70*$H70,2)</f>
        <v>471.24</v>
      </c>
      <c r="O70" s="72"/>
      <c r="P70" s="72"/>
      <c r="Q70" s="72"/>
      <c r="R70" s="93"/>
      <c r="S70" s="24">
        <f>ROUND(Q70*$M70,2)</f>
        <v>0</v>
      </c>
    </row>
    <row r="71" spans="1:19" s="25" customFormat="1" x14ac:dyDescent="0.25">
      <c r="A71" s="22"/>
      <c r="B71" s="26" t="s">
        <v>44</v>
      </c>
      <c r="C71" s="22" t="s">
        <v>6</v>
      </c>
      <c r="D71" s="42">
        <v>16</v>
      </c>
      <c r="E71" s="22">
        <v>12</v>
      </c>
      <c r="F71" s="24">
        <v>44</v>
      </c>
      <c r="G71" s="24">
        <f>ROUND(E71*F71,2)</f>
        <v>528</v>
      </c>
      <c r="H71" s="22">
        <f>ROUND(E71*0.9,0)</f>
        <v>11</v>
      </c>
      <c r="I71" s="24">
        <f>ROUND(F71/1.1,2)</f>
        <v>40</v>
      </c>
      <c r="J71" s="24">
        <f>ROUND(H71*I71,2)</f>
        <v>440</v>
      </c>
      <c r="K71" s="49">
        <v>28</v>
      </c>
      <c r="L71" s="24">
        <f>ROUND(K71*$H71,2)</f>
        <v>308</v>
      </c>
      <c r="M71" s="24">
        <f>ROUND(K71*0.99,2)</f>
        <v>27.72</v>
      </c>
      <c r="N71" s="24">
        <f>ROUND(M71*$H71,2)</f>
        <v>304.92</v>
      </c>
      <c r="O71" s="72"/>
      <c r="P71" s="72"/>
      <c r="Q71" s="72"/>
      <c r="R71" s="93"/>
      <c r="S71" s="24">
        <f>ROUND(Q71*$M71,2)</f>
        <v>0</v>
      </c>
    </row>
    <row r="72" spans="1:19" s="25" customFormat="1" x14ac:dyDescent="0.25">
      <c r="A72" s="22"/>
      <c r="B72" s="26" t="s">
        <v>45</v>
      </c>
      <c r="C72" s="22" t="s">
        <v>6</v>
      </c>
      <c r="D72" s="42">
        <v>16</v>
      </c>
      <c r="E72" s="22">
        <v>12</v>
      </c>
      <c r="F72" s="24">
        <v>44</v>
      </c>
      <c r="G72" s="24">
        <f>ROUND(E72*F72,2)</f>
        <v>528</v>
      </c>
      <c r="H72" s="22">
        <f>ROUND(E72*0.9,0)</f>
        <v>11</v>
      </c>
      <c r="I72" s="24">
        <f>ROUND(F72/1.1,2)</f>
        <v>40</v>
      </c>
      <c r="J72" s="24">
        <f>ROUND(H72*I72,2)</f>
        <v>440</v>
      </c>
      <c r="K72" s="49">
        <v>28</v>
      </c>
      <c r="L72" s="24">
        <f>ROUND(K72*$H72,2)</f>
        <v>308</v>
      </c>
      <c r="M72" s="24">
        <f>ROUND(K72*0.99,2)</f>
        <v>27.72</v>
      </c>
      <c r="N72" s="24">
        <f>ROUND(M72*$H72,2)</f>
        <v>304.92</v>
      </c>
      <c r="O72" s="72"/>
      <c r="P72" s="72"/>
      <c r="Q72" s="72"/>
      <c r="R72" s="93"/>
      <c r="S72" s="24">
        <f>ROUND(Q72*$M72,2)</f>
        <v>0</v>
      </c>
    </row>
    <row r="73" spans="1:19" s="25" customFormat="1" x14ac:dyDescent="0.25">
      <c r="A73" s="22"/>
      <c r="B73" s="26"/>
      <c r="C73" s="22"/>
      <c r="D73" s="42"/>
      <c r="E73" s="22"/>
      <c r="F73" s="24"/>
      <c r="G73" s="24"/>
      <c r="H73" s="22"/>
      <c r="I73" s="24"/>
      <c r="J73" s="24"/>
      <c r="K73" s="24"/>
      <c r="L73" s="24"/>
      <c r="M73" s="24"/>
      <c r="N73" s="24"/>
      <c r="O73" s="72"/>
      <c r="P73" s="72"/>
      <c r="Q73" s="72"/>
      <c r="R73" s="93"/>
      <c r="S73" s="24"/>
    </row>
    <row r="74" spans="1:19" s="25" customFormat="1" ht="33" x14ac:dyDescent="0.25">
      <c r="A74" s="22" t="s">
        <v>31</v>
      </c>
      <c r="B74" s="23" t="s">
        <v>81</v>
      </c>
      <c r="C74" s="22"/>
      <c r="D74" s="42"/>
      <c r="E74" s="22"/>
      <c r="F74" s="22"/>
      <c r="G74" s="24"/>
      <c r="H74" s="22"/>
      <c r="I74" s="24"/>
      <c r="J74" s="24"/>
      <c r="K74" s="24"/>
      <c r="L74" s="24"/>
      <c r="M74" s="24"/>
      <c r="N74" s="24"/>
      <c r="O74" s="72"/>
      <c r="P74" s="72"/>
      <c r="Q74" s="72"/>
      <c r="R74" s="93"/>
      <c r="S74" s="24"/>
    </row>
    <row r="75" spans="1:19" s="25" customFormat="1" x14ac:dyDescent="0.25">
      <c r="A75" s="22"/>
      <c r="B75" s="26" t="s">
        <v>13</v>
      </c>
      <c r="C75" s="22" t="s">
        <v>5</v>
      </c>
      <c r="D75" s="42">
        <v>3</v>
      </c>
      <c r="E75" s="22">
        <v>3</v>
      </c>
      <c r="F75" s="24">
        <v>28.6</v>
      </c>
      <c r="G75" s="24">
        <f>ROUND(E75*F75,2)</f>
        <v>85.8</v>
      </c>
      <c r="H75" s="22">
        <f>ROUND(E75*0.9,0)</f>
        <v>3</v>
      </c>
      <c r="I75" s="24">
        <f>ROUND(F75/1.1,2)</f>
        <v>26</v>
      </c>
      <c r="J75" s="24">
        <f>ROUND(H75*I75,2)</f>
        <v>78</v>
      </c>
      <c r="K75" s="24">
        <v>25.5</v>
      </c>
      <c r="L75" s="24">
        <f>ROUND(K75*$H75,2)</f>
        <v>76.5</v>
      </c>
      <c r="M75" s="24">
        <f>ROUND(K75*0.99,2)</f>
        <v>25.25</v>
      </c>
      <c r="N75" s="24">
        <f>ROUND(M75*$H75,2)</f>
        <v>75.75</v>
      </c>
      <c r="O75" s="72"/>
      <c r="P75" s="72"/>
      <c r="Q75" s="72"/>
      <c r="R75" s="93"/>
      <c r="S75" s="24">
        <f>ROUND(Q75*$M75,2)</f>
        <v>0</v>
      </c>
    </row>
    <row r="76" spans="1:19" s="25" customFormat="1" x14ac:dyDescent="0.25">
      <c r="A76" s="22"/>
      <c r="B76" s="26"/>
      <c r="C76" s="22"/>
      <c r="D76" s="42"/>
      <c r="E76" s="22"/>
      <c r="F76" s="24"/>
      <c r="G76" s="24"/>
      <c r="H76" s="22"/>
      <c r="I76" s="24"/>
      <c r="J76" s="24"/>
      <c r="K76" s="24"/>
      <c r="L76" s="24"/>
      <c r="M76" s="24"/>
      <c r="N76" s="24"/>
      <c r="O76" s="72"/>
      <c r="P76" s="72"/>
      <c r="Q76" s="72"/>
      <c r="R76" s="93"/>
      <c r="S76" s="24"/>
    </row>
    <row r="77" spans="1:19" s="25" customFormat="1" ht="30" x14ac:dyDescent="0.25">
      <c r="A77" s="22" t="s">
        <v>32</v>
      </c>
      <c r="B77" s="30" t="s">
        <v>14</v>
      </c>
      <c r="C77" s="22"/>
      <c r="D77" s="42"/>
      <c r="E77" s="22"/>
      <c r="F77" s="22"/>
      <c r="G77" s="24"/>
      <c r="H77" s="22"/>
      <c r="I77" s="24"/>
      <c r="J77" s="24"/>
      <c r="K77" s="24"/>
      <c r="L77" s="24"/>
      <c r="M77" s="24"/>
      <c r="N77" s="24"/>
      <c r="O77" s="72"/>
      <c r="P77" s="72"/>
      <c r="Q77" s="72"/>
      <c r="R77" s="93"/>
      <c r="S77" s="24"/>
    </row>
    <row r="78" spans="1:19" s="25" customFormat="1" x14ac:dyDescent="0.25">
      <c r="A78" s="22"/>
      <c r="B78" s="26" t="s">
        <v>13</v>
      </c>
      <c r="C78" s="22" t="s">
        <v>5</v>
      </c>
      <c r="D78" s="42">
        <v>9</v>
      </c>
      <c r="E78" s="22">
        <v>9</v>
      </c>
      <c r="F78" s="24">
        <v>28.6</v>
      </c>
      <c r="G78" s="24">
        <f>ROUND(E78*F78,2)</f>
        <v>257.39999999999998</v>
      </c>
      <c r="H78" s="22">
        <f>ROUND(E78*0.9,0)</f>
        <v>8</v>
      </c>
      <c r="I78" s="24">
        <f>ROUND(F78/1.1,2)</f>
        <v>26</v>
      </c>
      <c r="J78" s="24">
        <f>ROUND(H78*I78,2)</f>
        <v>208</v>
      </c>
      <c r="K78" s="24">
        <v>25.5</v>
      </c>
      <c r="L78" s="24">
        <f>ROUND(K78*$H78,2)</f>
        <v>204</v>
      </c>
      <c r="M78" s="24">
        <f>ROUND(K78*0.99,2)</f>
        <v>25.25</v>
      </c>
      <c r="N78" s="24">
        <f>ROUND(M78*$H78,2)</f>
        <v>202</v>
      </c>
      <c r="O78" s="72"/>
      <c r="P78" s="72"/>
      <c r="Q78" s="72"/>
      <c r="R78" s="93"/>
      <c r="S78" s="24">
        <f>ROUND(Q78*$M78,2)</f>
        <v>0</v>
      </c>
    </row>
    <row r="79" spans="1:19" s="25" customFormat="1" x14ac:dyDescent="0.25">
      <c r="A79" s="22"/>
      <c r="B79" s="26"/>
      <c r="C79" s="22"/>
      <c r="D79" s="42"/>
      <c r="E79" s="22"/>
      <c r="F79" s="24"/>
      <c r="G79" s="24"/>
      <c r="H79" s="22"/>
      <c r="I79" s="24"/>
      <c r="J79" s="24"/>
      <c r="K79" s="24"/>
      <c r="L79" s="24"/>
      <c r="M79" s="24"/>
      <c r="N79" s="24"/>
      <c r="O79" s="72"/>
      <c r="P79" s="72"/>
      <c r="Q79" s="72"/>
      <c r="R79" s="93"/>
      <c r="S79" s="24"/>
    </row>
    <row r="80" spans="1:19" s="25" customFormat="1" x14ac:dyDescent="0.25">
      <c r="A80" s="22" t="s">
        <v>41</v>
      </c>
      <c r="B80" s="23" t="s">
        <v>4</v>
      </c>
      <c r="C80" s="22"/>
      <c r="D80" s="42"/>
      <c r="E80" s="22"/>
      <c r="F80" s="22"/>
      <c r="G80" s="24"/>
      <c r="H80" s="22"/>
      <c r="I80" s="24"/>
      <c r="J80" s="24"/>
      <c r="K80" s="24"/>
      <c r="L80" s="24"/>
      <c r="M80" s="24"/>
      <c r="N80" s="24"/>
      <c r="O80" s="72"/>
      <c r="P80" s="72"/>
      <c r="Q80" s="72"/>
      <c r="R80" s="93"/>
      <c r="S80" s="24"/>
    </row>
    <row r="81" spans="1:20" s="25" customFormat="1" x14ac:dyDescent="0.25">
      <c r="A81" s="22"/>
      <c r="B81" s="26" t="s">
        <v>13</v>
      </c>
      <c r="C81" s="22" t="s">
        <v>6</v>
      </c>
      <c r="D81" s="42">
        <v>1</v>
      </c>
      <c r="E81" s="22">
        <v>1</v>
      </c>
      <c r="F81" s="24">
        <v>33</v>
      </c>
      <c r="G81" s="24">
        <f>ROUND(E81*F81,2)</f>
        <v>33</v>
      </c>
      <c r="H81" s="22">
        <f>ROUND(E81*0.9,0)</f>
        <v>1</v>
      </c>
      <c r="I81" s="24">
        <f>ROUND(F81/1.1,2)</f>
        <v>30</v>
      </c>
      <c r="J81" s="24">
        <f>ROUND(H81*I81,2)</f>
        <v>30</v>
      </c>
      <c r="K81" s="24" t="s">
        <v>38</v>
      </c>
      <c r="L81" s="24" t="s">
        <v>38</v>
      </c>
      <c r="M81" s="24" t="s">
        <v>38</v>
      </c>
      <c r="N81" s="24" t="s">
        <v>38</v>
      </c>
      <c r="O81" s="72"/>
      <c r="P81" s="72"/>
      <c r="Q81" s="72"/>
      <c r="R81" s="93"/>
      <c r="S81" s="24" t="s">
        <v>38</v>
      </c>
    </row>
    <row r="82" spans="1:20" s="25" customFormat="1" x14ac:dyDescent="0.25">
      <c r="A82" s="22"/>
      <c r="B82" s="26"/>
      <c r="C82" s="22"/>
      <c r="D82" s="42"/>
      <c r="E82" s="22"/>
      <c r="F82" s="24"/>
      <c r="G82" s="24"/>
      <c r="H82" s="22"/>
      <c r="I82" s="24"/>
      <c r="J82" s="24"/>
      <c r="K82" s="24"/>
      <c r="L82" s="24"/>
      <c r="M82" s="24"/>
      <c r="N82" s="24"/>
      <c r="O82" s="72"/>
      <c r="P82" s="72"/>
      <c r="Q82" s="72"/>
      <c r="R82" s="93"/>
      <c r="S82" s="24"/>
    </row>
    <row r="83" spans="1:20" s="25" customFormat="1" ht="30" x14ac:dyDescent="0.25">
      <c r="A83" s="62" t="s">
        <v>42</v>
      </c>
      <c r="B83" s="209" t="s">
        <v>51</v>
      </c>
      <c r="C83" s="62"/>
      <c r="D83" s="64"/>
      <c r="E83" s="62"/>
      <c r="F83" s="62"/>
      <c r="G83" s="65"/>
      <c r="H83" s="62"/>
      <c r="I83" s="65"/>
      <c r="J83" s="65"/>
      <c r="K83" s="65"/>
      <c r="L83" s="65"/>
      <c r="M83" s="65"/>
      <c r="N83" s="65"/>
      <c r="O83" s="74"/>
      <c r="P83" s="74"/>
      <c r="Q83" s="74"/>
      <c r="R83" s="94"/>
      <c r="S83" s="65"/>
    </row>
    <row r="84" spans="1:20" s="25" customFormat="1" x14ac:dyDescent="0.25">
      <c r="A84" s="62"/>
      <c r="B84" s="67" t="s">
        <v>49</v>
      </c>
      <c r="C84" s="62" t="s">
        <v>5</v>
      </c>
      <c r="D84" s="64"/>
      <c r="E84" s="62"/>
      <c r="F84" s="65"/>
      <c r="G84" s="65"/>
      <c r="H84" s="62"/>
      <c r="I84" s="65"/>
      <c r="J84" s="65"/>
      <c r="K84" s="65">
        <v>23.5</v>
      </c>
      <c r="L84" s="65" t="s">
        <v>48</v>
      </c>
      <c r="M84" s="65">
        <f>ROUND(K84*0.99,2)</f>
        <v>23.27</v>
      </c>
      <c r="N84" s="65" t="s">
        <v>48</v>
      </c>
      <c r="O84" s="74"/>
      <c r="P84" s="74"/>
      <c r="Q84" s="74"/>
      <c r="R84" s="94"/>
      <c r="S84" s="65" t="s">
        <v>48</v>
      </c>
      <c r="T84" s="25" t="s">
        <v>164</v>
      </c>
    </row>
    <row r="85" spans="1:20" s="25" customFormat="1" x14ac:dyDescent="0.25">
      <c r="A85" s="22"/>
      <c r="B85" s="26"/>
      <c r="C85" s="22"/>
      <c r="D85" s="42"/>
      <c r="E85" s="22"/>
      <c r="F85" s="24"/>
      <c r="G85" s="24"/>
      <c r="H85" s="22"/>
      <c r="I85" s="24"/>
      <c r="J85" s="24"/>
      <c r="K85" s="24"/>
      <c r="L85" s="24"/>
      <c r="M85" s="24"/>
      <c r="N85" s="24"/>
      <c r="O85" s="72"/>
      <c r="P85" s="72"/>
      <c r="Q85" s="72"/>
      <c r="R85" s="93"/>
      <c r="S85" s="24"/>
    </row>
    <row r="86" spans="1:20" s="25" customFormat="1" x14ac:dyDescent="0.25">
      <c r="A86" s="22" t="s">
        <v>52</v>
      </c>
      <c r="B86" s="23" t="s">
        <v>4</v>
      </c>
      <c r="C86" s="22"/>
      <c r="D86" s="42"/>
      <c r="E86" s="22"/>
      <c r="F86" s="24"/>
      <c r="G86" s="24"/>
      <c r="H86" s="22"/>
      <c r="I86" s="24"/>
      <c r="J86" s="24"/>
      <c r="K86" s="24"/>
      <c r="L86" s="24"/>
      <c r="M86" s="24"/>
      <c r="N86" s="24"/>
      <c r="O86" s="72"/>
      <c r="P86" s="72"/>
      <c r="Q86" s="72"/>
      <c r="R86" s="93"/>
      <c r="S86" s="24"/>
    </row>
    <row r="87" spans="1:20" s="25" customFormat="1" x14ac:dyDescent="0.25">
      <c r="A87" s="22"/>
      <c r="B87" s="26" t="s">
        <v>49</v>
      </c>
      <c r="C87" s="22" t="s">
        <v>6</v>
      </c>
      <c r="D87" s="42"/>
      <c r="E87" s="22"/>
      <c r="F87" s="24"/>
      <c r="G87" s="24"/>
      <c r="H87" s="22"/>
      <c r="I87" s="24"/>
      <c r="J87" s="24"/>
      <c r="K87" s="24" t="s">
        <v>38</v>
      </c>
      <c r="L87" s="24" t="s">
        <v>38</v>
      </c>
      <c r="M87" s="24" t="s">
        <v>38</v>
      </c>
      <c r="N87" s="24" t="s">
        <v>38</v>
      </c>
      <c r="O87" s="72"/>
      <c r="P87" s="72"/>
      <c r="Q87" s="72"/>
      <c r="R87" s="93"/>
      <c r="S87" s="24" t="s">
        <v>38</v>
      </c>
    </row>
    <row r="88" spans="1:20" s="25" customFormat="1" ht="25.5" x14ac:dyDescent="0.25">
      <c r="A88" s="60"/>
      <c r="B88" s="57"/>
      <c r="C88" s="56"/>
      <c r="D88" s="61" t="s">
        <v>64</v>
      </c>
      <c r="E88" s="56"/>
      <c r="F88" s="59"/>
      <c r="G88" s="59"/>
      <c r="H88" s="56"/>
      <c r="I88" s="59"/>
      <c r="J88" s="59"/>
      <c r="K88" s="59"/>
      <c r="L88" s="59"/>
      <c r="M88" s="59"/>
      <c r="N88" s="59"/>
      <c r="O88" s="73"/>
      <c r="P88" s="73"/>
      <c r="Q88" s="73"/>
      <c r="R88" s="95"/>
      <c r="S88" s="59"/>
    </row>
    <row r="89" spans="1:20" s="25" customFormat="1" ht="30" x14ac:dyDescent="0.25">
      <c r="A89" s="22" t="s">
        <v>53</v>
      </c>
      <c r="B89" s="30" t="s">
        <v>50</v>
      </c>
      <c r="C89" s="22"/>
      <c r="D89" s="42"/>
      <c r="E89" s="22"/>
      <c r="F89" s="22"/>
      <c r="G89" s="24"/>
      <c r="H89" s="22"/>
      <c r="I89" s="24"/>
      <c r="J89" s="24"/>
      <c r="K89" s="24"/>
      <c r="L89" s="24"/>
      <c r="M89" s="24"/>
      <c r="N89" s="24"/>
      <c r="O89" s="72"/>
      <c r="P89" s="72"/>
      <c r="Q89" s="72"/>
      <c r="R89" s="93"/>
      <c r="S89" s="24"/>
    </row>
    <row r="90" spans="1:20" s="25" customFormat="1" x14ac:dyDescent="0.25">
      <c r="A90" s="22"/>
      <c r="B90" s="26" t="s">
        <v>49</v>
      </c>
      <c r="C90" s="22" t="s">
        <v>5</v>
      </c>
      <c r="D90" s="42"/>
      <c r="E90" s="22"/>
      <c r="F90" s="24"/>
      <c r="G90" s="24"/>
      <c r="H90" s="22"/>
      <c r="I90" s="24"/>
      <c r="J90" s="24"/>
      <c r="K90" s="24">
        <v>30</v>
      </c>
      <c r="L90" s="24" t="s">
        <v>48</v>
      </c>
      <c r="M90" s="24">
        <f>ROUND(K90*0.99,2)</f>
        <v>29.7</v>
      </c>
      <c r="N90" s="24" t="s">
        <v>48</v>
      </c>
      <c r="O90" s="72"/>
      <c r="P90" s="72"/>
      <c r="Q90" s="72"/>
      <c r="R90" s="93"/>
      <c r="S90" s="24" t="s">
        <v>48</v>
      </c>
    </row>
    <row r="91" spans="1:20" s="25" customFormat="1" x14ac:dyDescent="0.25">
      <c r="A91" s="22"/>
      <c r="B91" s="26"/>
      <c r="C91" s="22"/>
      <c r="D91" s="42"/>
      <c r="E91" s="22"/>
      <c r="F91" s="24"/>
      <c r="G91" s="24"/>
      <c r="H91" s="22"/>
      <c r="I91" s="24"/>
      <c r="J91" s="24"/>
      <c r="K91" s="24"/>
      <c r="L91" s="24"/>
      <c r="M91" s="24"/>
      <c r="N91" s="24"/>
      <c r="O91" s="72"/>
      <c r="P91" s="72"/>
      <c r="Q91" s="72"/>
      <c r="R91" s="93"/>
      <c r="S91" s="24"/>
    </row>
    <row r="92" spans="1:20" s="25" customFormat="1" x14ac:dyDescent="0.25">
      <c r="A92" s="22" t="s">
        <v>54</v>
      </c>
      <c r="B92" s="23" t="s">
        <v>4</v>
      </c>
      <c r="C92" s="22"/>
      <c r="D92" s="42"/>
      <c r="E92" s="47" t="s">
        <v>65</v>
      </c>
      <c r="F92" s="24"/>
      <c r="G92" s="24"/>
      <c r="H92" s="22"/>
      <c r="I92" s="24"/>
      <c r="J92" s="24"/>
      <c r="K92" s="24"/>
      <c r="L92" s="24"/>
      <c r="M92" s="24"/>
      <c r="N92" s="24"/>
      <c r="O92" s="72"/>
      <c r="P92" s="72"/>
      <c r="Q92" s="72"/>
      <c r="R92" s="93"/>
      <c r="S92" s="24"/>
    </row>
    <row r="93" spans="1:20" s="25" customFormat="1" x14ac:dyDescent="0.25">
      <c r="A93" s="22"/>
      <c r="B93" s="26" t="s">
        <v>49</v>
      </c>
      <c r="C93" s="22" t="s">
        <v>6</v>
      </c>
      <c r="D93" s="42"/>
      <c r="E93" s="22"/>
      <c r="F93" s="24"/>
      <c r="G93" s="24"/>
      <c r="H93" s="22"/>
      <c r="I93" s="24"/>
      <c r="J93" s="24"/>
      <c r="K93" s="24" t="s">
        <v>38</v>
      </c>
      <c r="L93" s="24" t="s">
        <v>38</v>
      </c>
      <c r="M93" s="24" t="s">
        <v>38</v>
      </c>
      <c r="N93" s="24" t="s">
        <v>38</v>
      </c>
      <c r="O93" s="72"/>
      <c r="P93" s="72"/>
      <c r="Q93" s="72"/>
      <c r="R93" s="93"/>
      <c r="S93" s="24" t="s">
        <v>38</v>
      </c>
    </row>
    <row r="94" spans="1:20" s="25" customFormat="1" x14ac:dyDescent="0.25">
      <c r="A94" s="22"/>
      <c r="B94" s="26"/>
      <c r="C94" s="22"/>
      <c r="D94" s="42"/>
      <c r="E94" s="22"/>
      <c r="F94" s="24"/>
      <c r="G94" s="24"/>
      <c r="H94" s="22"/>
      <c r="I94" s="24"/>
      <c r="J94" s="24"/>
      <c r="K94" s="24"/>
      <c r="L94" s="24"/>
      <c r="M94" s="24"/>
      <c r="N94" s="24"/>
      <c r="O94" s="72"/>
      <c r="P94" s="72"/>
      <c r="Q94" s="72"/>
      <c r="R94" s="93"/>
      <c r="S94" s="24"/>
    </row>
    <row r="95" spans="1:20" s="25" customFormat="1" ht="66" x14ac:dyDescent="0.25">
      <c r="A95" s="62"/>
      <c r="B95" s="63" t="s">
        <v>82</v>
      </c>
      <c r="C95" s="62"/>
      <c r="D95" s="64"/>
      <c r="E95" s="62"/>
      <c r="F95" s="65"/>
      <c r="G95" s="65"/>
      <c r="H95" s="62"/>
      <c r="I95" s="65"/>
      <c r="J95" s="65"/>
      <c r="K95" s="65"/>
      <c r="L95" s="65"/>
      <c r="M95" s="65"/>
      <c r="N95" s="65"/>
      <c r="O95" s="74"/>
      <c r="P95" s="74"/>
      <c r="Q95" s="74"/>
      <c r="R95" s="94"/>
      <c r="S95" s="65"/>
    </row>
    <row r="96" spans="1:20" s="25" customFormat="1" ht="33" x14ac:dyDescent="0.25">
      <c r="A96" s="62" t="s">
        <v>55</v>
      </c>
      <c r="B96" s="63" t="s">
        <v>77</v>
      </c>
      <c r="C96" s="62"/>
      <c r="D96" s="64"/>
      <c r="E96" s="62"/>
      <c r="F96" s="65"/>
      <c r="G96" s="65"/>
      <c r="H96" s="62"/>
      <c r="I96" s="65"/>
      <c r="J96" s="65"/>
      <c r="K96" s="65"/>
      <c r="L96" s="65"/>
      <c r="M96" s="65"/>
      <c r="N96" s="65"/>
      <c r="O96" s="74"/>
      <c r="P96" s="74"/>
      <c r="Q96" s="74"/>
      <c r="R96" s="94"/>
      <c r="S96" s="65"/>
    </row>
    <row r="97" spans="1:20" s="25" customFormat="1" x14ac:dyDescent="0.25">
      <c r="A97" s="62"/>
      <c r="B97" s="67" t="s">
        <v>12</v>
      </c>
      <c r="C97" s="62" t="s">
        <v>5</v>
      </c>
      <c r="D97" s="64">
        <v>1896</v>
      </c>
      <c r="E97" s="62">
        <v>1896</v>
      </c>
      <c r="F97" s="65">
        <v>47.3</v>
      </c>
      <c r="G97" s="65">
        <f>ROUND(E97*F97,2)</f>
        <v>89680.8</v>
      </c>
      <c r="H97" s="62">
        <f>ROUND(E97*0.9,0)</f>
        <v>1706</v>
      </c>
      <c r="I97" s="65">
        <f>ROUND(F97/1.1,2)</f>
        <v>43</v>
      </c>
      <c r="J97" s="65">
        <f>ROUND(H97*I97,2)</f>
        <v>73358</v>
      </c>
      <c r="K97" s="65">
        <v>43</v>
      </c>
      <c r="L97" s="65">
        <f>ROUND(K97*$H97,2)</f>
        <v>73358</v>
      </c>
      <c r="M97" s="65">
        <f>ROUND(K97*0.99,2)</f>
        <v>42.57</v>
      </c>
      <c r="N97" s="65">
        <f>ROUND(M97*$H97,2)</f>
        <v>72624.42</v>
      </c>
      <c r="O97" s="74"/>
      <c r="P97" s="74">
        <v>10</v>
      </c>
      <c r="Q97" s="74">
        <f>'site mea'!H15</f>
        <v>10</v>
      </c>
      <c r="R97" s="94">
        <f>+S97/N97</f>
        <v>5.8616647127784291E-3</v>
      </c>
      <c r="S97" s="65">
        <f>ROUND(Q97*$M97,2)</f>
        <v>425.7</v>
      </c>
      <c r="T97" s="25" t="s">
        <v>164</v>
      </c>
    </row>
    <row r="98" spans="1:20" s="25" customFormat="1" x14ac:dyDescent="0.25">
      <c r="A98" s="62"/>
      <c r="B98" s="67"/>
      <c r="C98" s="62"/>
      <c r="D98" s="64"/>
      <c r="E98" s="62"/>
      <c r="F98" s="65"/>
      <c r="G98" s="65"/>
      <c r="H98" s="62"/>
      <c r="I98" s="65"/>
      <c r="J98" s="65"/>
      <c r="K98" s="65"/>
      <c r="L98" s="65"/>
      <c r="M98" s="65"/>
      <c r="N98" s="65"/>
      <c r="O98" s="74"/>
      <c r="P98" s="74"/>
      <c r="Q98" s="74"/>
      <c r="R98" s="94"/>
      <c r="S98" s="65"/>
    </row>
    <row r="99" spans="1:20" s="25" customFormat="1" x14ac:dyDescent="0.25">
      <c r="A99" s="62" t="s">
        <v>56</v>
      </c>
      <c r="B99" s="63" t="s">
        <v>78</v>
      </c>
      <c r="C99" s="62"/>
      <c r="D99" s="64"/>
      <c r="E99" s="62"/>
      <c r="F99" s="65"/>
      <c r="G99" s="65"/>
      <c r="H99" s="62"/>
      <c r="I99" s="65"/>
      <c r="J99" s="65"/>
      <c r="K99" s="65"/>
      <c r="L99" s="65"/>
      <c r="M99" s="65"/>
      <c r="N99" s="65"/>
      <c r="O99" s="74"/>
      <c r="P99" s="74"/>
      <c r="Q99" s="74"/>
      <c r="R99" s="94"/>
      <c r="S99" s="65"/>
    </row>
    <row r="100" spans="1:20" s="25" customFormat="1" x14ac:dyDescent="0.25">
      <c r="A100" s="62"/>
      <c r="B100" s="67" t="s">
        <v>12</v>
      </c>
      <c r="C100" s="62" t="s">
        <v>5</v>
      </c>
      <c r="D100" s="64">
        <v>653</v>
      </c>
      <c r="E100" s="62">
        <v>653</v>
      </c>
      <c r="F100" s="65">
        <v>47.3</v>
      </c>
      <c r="G100" s="65">
        <f>ROUND(E100*F100,2)</f>
        <v>30886.9</v>
      </c>
      <c r="H100" s="62">
        <f>ROUND(E100*0.9,0)</f>
        <v>588</v>
      </c>
      <c r="I100" s="65">
        <f>ROUND(F100/1.1,2)</f>
        <v>43</v>
      </c>
      <c r="J100" s="65">
        <f>ROUND(H100*I100,2)</f>
        <v>25284</v>
      </c>
      <c r="K100" s="65">
        <v>43</v>
      </c>
      <c r="L100" s="65">
        <f>ROUND(K100*$H100,2)</f>
        <v>25284</v>
      </c>
      <c r="M100" s="65">
        <f>ROUND(K100*0.99,2)</f>
        <v>42.57</v>
      </c>
      <c r="N100" s="65">
        <f>ROUND(M100*$H100,2)</f>
        <v>25031.16</v>
      </c>
      <c r="O100" s="74"/>
      <c r="P100" s="74">
        <v>145.5</v>
      </c>
      <c r="Q100" s="74">
        <f>'site mea'!I317</f>
        <v>145.5</v>
      </c>
      <c r="R100" s="94">
        <f>+S100/N100</f>
        <v>0.24744917934286703</v>
      </c>
      <c r="S100" s="65">
        <f>ROUND(Q100*$M100,2)</f>
        <v>6193.94</v>
      </c>
    </row>
    <row r="101" spans="1:20" s="25" customFormat="1" x14ac:dyDescent="0.25">
      <c r="A101" s="22"/>
      <c r="B101" s="26"/>
      <c r="C101" s="22"/>
      <c r="D101" s="44">
        <f>SUM(D97:D100)</f>
        <v>2549</v>
      </c>
      <c r="E101" s="45">
        <f>SUM(E97:E100)</f>
        <v>2549</v>
      </c>
      <c r="F101" s="24"/>
      <c r="G101" s="24"/>
      <c r="H101" s="22"/>
      <c r="I101" s="24"/>
      <c r="J101" s="24"/>
      <c r="K101" s="24"/>
      <c r="L101" s="24"/>
      <c r="M101" s="24"/>
      <c r="N101" s="24"/>
      <c r="O101" s="72"/>
      <c r="P101" s="72"/>
      <c r="Q101" s="72"/>
      <c r="R101" s="93"/>
      <c r="S101" s="24"/>
    </row>
    <row r="102" spans="1:20" s="25" customFormat="1" x14ac:dyDescent="0.25">
      <c r="A102" s="22" t="s">
        <v>57</v>
      </c>
      <c r="B102" s="23" t="s">
        <v>4</v>
      </c>
      <c r="C102" s="22"/>
      <c r="D102" s="42"/>
      <c r="E102" s="22"/>
      <c r="F102" s="24"/>
      <c r="G102" s="24"/>
      <c r="H102" s="22"/>
      <c r="I102" s="24"/>
      <c r="J102" s="24"/>
      <c r="K102" s="24"/>
      <c r="L102" s="24"/>
      <c r="M102" s="24"/>
      <c r="N102" s="24"/>
      <c r="O102" s="72"/>
      <c r="P102" s="72"/>
      <c r="Q102" s="72"/>
      <c r="R102" s="93"/>
      <c r="S102" s="24"/>
    </row>
    <row r="103" spans="1:20" s="25" customFormat="1" x14ac:dyDescent="0.25">
      <c r="A103" s="22"/>
      <c r="B103" s="26" t="s">
        <v>12</v>
      </c>
      <c r="C103" s="22" t="s">
        <v>6</v>
      </c>
      <c r="D103" s="42">
        <v>84</v>
      </c>
      <c r="E103" s="22">
        <v>84</v>
      </c>
      <c r="F103" s="24">
        <v>33</v>
      </c>
      <c r="G103" s="24">
        <f>ROUND(E103*F103,2)</f>
        <v>2772</v>
      </c>
      <c r="H103" s="22">
        <f>ROUND(E103*0.9,0)</f>
        <v>76</v>
      </c>
      <c r="I103" s="24">
        <f>ROUND(F103/1.1,2)</f>
        <v>30</v>
      </c>
      <c r="J103" s="24">
        <f>ROUND(H103*I103,2)</f>
        <v>2280</v>
      </c>
      <c r="K103" s="24" t="s">
        <v>38</v>
      </c>
      <c r="L103" s="24" t="s">
        <v>38</v>
      </c>
      <c r="M103" s="24" t="s">
        <v>38</v>
      </c>
      <c r="N103" s="24" t="s">
        <v>38</v>
      </c>
      <c r="O103" s="72"/>
      <c r="P103" s="72"/>
      <c r="Q103" s="72"/>
      <c r="R103" s="93"/>
      <c r="S103" s="24" t="s">
        <v>38</v>
      </c>
    </row>
    <row r="104" spans="1:20" s="25" customFormat="1" x14ac:dyDescent="0.25">
      <c r="A104" s="22"/>
      <c r="B104" s="26"/>
      <c r="C104" s="22"/>
      <c r="D104" s="42"/>
      <c r="E104" s="22"/>
      <c r="F104" s="24"/>
      <c r="G104" s="24"/>
      <c r="H104" s="22"/>
      <c r="I104" s="24"/>
      <c r="J104" s="24"/>
      <c r="K104" s="24"/>
      <c r="L104" s="24"/>
      <c r="M104" s="24"/>
      <c r="N104" s="24"/>
      <c r="O104" s="72"/>
      <c r="P104" s="72"/>
      <c r="Q104" s="72"/>
      <c r="R104" s="93"/>
      <c r="S104" s="24"/>
    </row>
    <row r="105" spans="1:20" s="25" customFormat="1" x14ac:dyDescent="0.25">
      <c r="A105" s="31"/>
      <c r="B105" s="32" t="s">
        <v>46</v>
      </c>
      <c r="C105" s="22"/>
      <c r="D105" s="42"/>
      <c r="E105" s="22"/>
      <c r="F105" s="24"/>
      <c r="G105" s="24"/>
      <c r="H105" s="22"/>
      <c r="I105" s="24"/>
      <c r="J105" s="24"/>
      <c r="K105" s="24"/>
      <c r="L105" s="24"/>
      <c r="M105" s="24"/>
      <c r="N105" s="24"/>
      <c r="O105" s="72"/>
      <c r="P105" s="72"/>
      <c r="Q105" s="72"/>
      <c r="R105" s="93"/>
      <c r="S105" s="24"/>
    </row>
    <row r="106" spans="1:20" s="25" customFormat="1" x14ac:dyDescent="0.25">
      <c r="A106" s="22"/>
      <c r="B106" s="26"/>
      <c r="C106" s="22"/>
      <c r="D106" s="42"/>
      <c r="E106" s="22"/>
      <c r="F106" s="24"/>
      <c r="G106" s="24"/>
      <c r="H106" s="22"/>
      <c r="I106" s="24"/>
      <c r="J106" s="24"/>
      <c r="K106" s="24"/>
      <c r="L106" s="24"/>
      <c r="M106" s="24"/>
      <c r="N106" s="24"/>
      <c r="O106" s="72"/>
      <c r="P106" s="72"/>
      <c r="Q106" s="72"/>
      <c r="R106" s="93"/>
      <c r="S106" s="24"/>
    </row>
    <row r="107" spans="1:20" s="25" customFormat="1" x14ac:dyDescent="0.25">
      <c r="A107" s="22"/>
      <c r="B107" s="32" t="s">
        <v>47</v>
      </c>
      <c r="C107" s="22"/>
      <c r="D107" s="42"/>
      <c r="E107" s="22"/>
      <c r="F107" s="24"/>
      <c r="G107" s="24"/>
      <c r="H107" s="22"/>
      <c r="I107" s="24"/>
      <c r="J107" s="24"/>
      <c r="K107" s="24"/>
      <c r="L107" s="24"/>
      <c r="M107" s="24"/>
      <c r="N107" s="24"/>
      <c r="O107" s="72"/>
      <c r="P107" s="72"/>
      <c r="Q107" s="72"/>
      <c r="R107" s="93"/>
      <c r="S107" s="24"/>
    </row>
    <row r="108" spans="1:20" s="25" customFormat="1" ht="33" x14ac:dyDescent="0.25">
      <c r="A108" s="22" t="s">
        <v>58</v>
      </c>
      <c r="B108" s="26" t="s">
        <v>83</v>
      </c>
      <c r="C108" s="22" t="s">
        <v>5</v>
      </c>
      <c r="D108" s="42">
        <v>330</v>
      </c>
      <c r="E108" s="22">
        <v>343</v>
      </c>
      <c r="F108" s="24">
        <v>67.099999999999994</v>
      </c>
      <c r="G108" s="24">
        <f>ROUND(E108*F108,2)</f>
        <v>23015.3</v>
      </c>
      <c r="H108" s="22">
        <f>ROUND(E108*0.9,0)</f>
        <v>309</v>
      </c>
      <c r="I108" s="24">
        <f>ROUND(F108/1.1,2)</f>
        <v>61</v>
      </c>
      <c r="J108" s="24">
        <f>ROUND(H108*I108,2)</f>
        <v>18849</v>
      </c>
      <c r="K108" s="24">
        <v>75</v>
      </c>
      <c r="L108" s="24">
        <f>ROUND(K108*$H108,2)</f>
        <v>23175</v>
      </c>
      <c r="M108" s="24">
        <f>ROUND(K108*0.99,2)</f>
        <v>74.25</v>
      </c>
      <c r="N108" s="24">
        <f>ROUND(M108*$H108,2)</f>
        <v>22943.25</v>
      </c>
      <c r="O108" s="72"/>
      <c r="P108" s="72">
        <v>241.65</v>
      </c>
      <c r="Q108" s="72">
        <f>'site mea'!H306</f>
        <v>241.65000000000015</v>
      </c>
      <c r="R108" s="93">
        <f>+S108/N108</f>
        <v>0.78203872598694602</v>
      </c>
      <c r="S108" s="24">
        <f>ROUND(Q108*$M108,2)</f>
        <v>17942.509999999998</v>
      </c>
    </row>
    <row r="109" spans="1:20" s="25" customFormat="1" x14ac:dyDescent="0.25">
      <c r="A109" s="22" t="s">
        <v>59</v>
      </c>
      <c r="B109" s="26" t="s">
        <v>84</v>
      </c>
      <c r="C109" s="22" t="s">
        <v>5</v>
      </c>
      <c r="D109" s="42">
        <v>111</v>
      </c>
      <c r="E109" s="22">
        <v>109</v>
      </c>
      <c r="F109" s="24">
        <v>83.6</v>
      </c>
      <c r="G109" s="24">
        <f>ROUND(E109*F109,2)</f>
        <v>9112.4</v>
      </c>
      <c r="H109" s="22">
        <f>ROUND(E109*0.9,0)</f>
        <v>98</v>
      </c>
      <c r="I109" s="24">
        <f>ROUND(F109/1.1,2)</f>
        <v>76</v>
      </c>
      <c r="J109" s="24">
        <f>ROUND(H109*I109,2)</f>
        <v>7448</v>
      </c>
      <c r="K109" s="24">
        <v>117</v>
      </c>
      <c r="L109" s="24">
        <f>ROUND(K109*$H109,2)</f>
        <v>11466</v>
      </c>
      <c r="M109" s="24">
        <f>ROUND(K109*0.99,2)</f>
        <v>115.83</v>
      </c>
      <c r="N109" s="24">
        <f>ROUND(M109*$H109,2)</f>
        <v>11351.34</v>
      </c>
      <c r="O109" s="72"/>
      <c r="P109" s="72">
        <v>51.9</v>
      </c>
      <c r="Q109" s="72">
        <f>Summary!I9</f>
        <v>51.9</v>
      </c>
      <c r="R109" s="93">
        <f>+S109/N109</f>
        <v>0.52959210102067245</v>
      </c>
      <c r="S109" s="24">
        <f>ROUND(Q109*$M109,2)</f>
        <v>6011.58</v>
      </c>
    </row>
    <row r="110" spans="1:20" s="25" customFormat="1" x14ac:dyDescent="0.25">
      <c r="A110" s="22"/>
      <c r="B110" s="26"/>
      <c r="C110" s="22"/>
      <c r="D110" s="42"/>
      <c r="E110" s="22"/>
      <c r="F110" s="24"/>
      <c r="G110" s="24"/>
      <c r="H110" s="22"/>
      <c r="I110" s="24"/>
      <c r="J110" s="24"/>
      <c r="K110" s="24"/>
      <c r="L110" s="24"/>
      <c r="M110" s="24"/>
      <c r="N110" s="24"/>
      <c r="O110" s="72"/>
      <c r="P110" s="72"/>
      <c r="Q110" s="72"/>
      <c r="R110" s="93"/>
      <c r="S110" s="24"/>
    </row>
    <row r="111" spans="1:20" s="25" customFormat="1" ht="17.25" thickBot="1" x14ac:dyDescent="0.3">
      <c r="A111" s="50"/>
      <c r="B111" s="51"/>
      <c r="C111" s="50"/>
      <c r="D111" s="52"/>
      <c r="E111" s="50"/>
      <c r="F111" s="33"/>
      <c r="G111" s="33"/>
      <c r="H111" s="50"/>
      <c r="I111" s="33"/>
      <c r="J111" s="33"/>
      <c r="K111" s="33"/>
      <c r="L111" s="33"/>
      <c r="M111" s="33"/>
      <c r="N111" s="33"/>
      <c r="O111" s="75"/>
      <c r="P111" s="75"/>
      <c r="Q111" s="75"/>
      <c r="R111" s="97"/>
      <c r="S111" s="33"/>
    </row>
    <row r="112" spans="1:20" s="37" customFormat="1" ht="21.95" customHeight="1" thickBot="1" x14ac:dyDescent="0.3">
      <c r="A112" s="34"/>
      <c r="B112" s="54" t="s">
        <v>35</v>
      </c>
      <c r="C112" s="53"/>
      <c r="D112" s="55"/>
      <c r="E112" s="53"/>
      <c r="F112" s="35"/>
      <c r="G112" s="35">
        <f>SUM(G13:G111)</f>
        <v>214872.34999999998</v>
      </c>
      <c r="H112" s="53"/>
      <c r="I112" s="35"/>
      <c r="J112" s="35">
        <f>SUM(J13:J111)</f>
        <v>175797.5</v>
      </c>
      <c r="K112" s="35"/>
      <c r="L112" s="35">
        <f>SUM(L13:L111)</f>
        <v>176053</v>
      </c>
      <c r="M112" s="35"/>
      <c r="N112" s="36">
        <f>SUM(N13:N111)</f>
        <v>174294.47</v>
      </c>
      <c r="O112" s="76"/>
      <c r="P112" s="76"/>
      <c r="Q112" s="76"/>
      <c r="R112" s="98"/>
      <c r="S112" s="36">
        <f>SUM(S13:S111)</f>
        <v>59180.770000000004</v>
      </c>
    </row>
    <row r="113" spans="18:19" x14ac:dyDescent="0.3">
      <c r="R113" s="204" t="s">
        <v>166</v>
      </c>
      <c r="S113" s="205">
        <f>+S112</f>
        <v>59180.770000000004</v>
      </c>
    </row>
    <row r="114" spans="18:19" x14ac:dyDescent="0.3">
      <c r="R114" s="204" t="s">
        <v>164</v>
      </c>
      <c r="S114" s="205"/>
    </row>
    <row r="115" spans="18:19" x14ac:dyDescent="0.3">
      <c r="R115" s="204" t="s">
        <v>167</v>
      </c>
      <c r="S115" s="206">
        <f>SUM(S113:S114)</f>
        <v>59180.770000000004</v>
      </c>
    </row>
    <row r="116" spans="18:19" x14ac:dyDescent="0.3">
      <c r="R116" s="204" t="s">
        <v>168</v>
      </c>
      <c r="S116" s="205">
        <f>+S115*-5%</f>
        <v>-2959.0385000000006</v>
      </c>
    </row>
    <row r="117" spans="18:19" x14ac:dyDescent="0.3">
      <c r="R117" s="204"/>
      <c r="S117" s="206">
        <f>SUM(S115:S116)</f>
        <v>56221.731500000002</v>
      </c>
    </row>
    <row r="118" spans="18:19" x14ac:dyDescent="0.3">
      <c r="R118" s="204" t="s">
        <v>169</v>
      </c>
      <c r="S118" s="205">
        <v>-29476.73</v>
      </c>
    </row>
    <row r="119" spans="18:19" x14ac:dyDescent="0.3">
      <c r="R119" s="204" t="s">
        <v>170</v>
      </c>
      <c r="S119" s="207">
        <f>SUM(S117:S118)</f>
        <v>26745.001500000002</v>
      </c>
    </row>
  </sheetData>
  <mergeCells count="10">
    <mergeCell ref="S32:S33"/>
    <mergeCell ref="M6:N6"/>
    <mergeCell ref="M7:N7"/>
    <mergeCell ref="N32:N33"/>
    <mergeCell ref="A1:N1"/>
    <mergeCell ref="A3:N3"/>
    <mergeCell ref="K6:L6"/>
    <mergeCell ref="K7:L7"/>
    <mergeCell ref="L32:L33"/>
    <mergeCell ref="J32:J33"/>
  </mergeCells>
  <printOptions horizontalCentered="1"/>
  <pageMargins left="0.51181102362204722" right="0.51181102362204722" top="0.51181102362204722" bottom="0.9055118110236221" header="0.31496062992125984" footer="0.51181102362204722"/>
  <pageSetup paperSize="9" scale="42" fitToHeight="0" orientation="portrait" r:id="rId1"/>
  <headerFooter>
    <oddFooter>Page &amp;P of &amp;N</oddFooter>
  </headerFooter>
  <rowBreaks count="2" manualBreakCount="2">
    <brk id="43" max="16" man="1"/>
    <brk id="88" max="1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381000</xdr:colOff>
                <xdr:row>0</xdr:row>
                <xdr:rowOff>57150</xdr:rowOff>
              </from>
              <to>
                <xdr:col>1</xdr:col>
                <xdr:colOff>1104900</xdr:colOff>
                <xdr:row>1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I10" activeCellId="1" sqref="I4:I5 I10"/>
    </sheetView>
  </sheetViews>
  <sheetFormatPr defaultRowHeight="15" x14ac:dyDescent="0.25"/>
  <cols>
    <col min="1" max="1" width="4.140625" customWidth="1"/>
    <col min="2" max="2" width="51.42578125" bestFit="1" customWidth="1"/>
    <col min="3" max="3" width="16.85546875" customWidth="1"/>
    <col min="4" max="4" width="9.42578125" style="88" customWidth="1"/>
    <col min="10" max="10" width="11.42578125" customWidth="1"/>
    <col min="14" max="14" width="9.140625" style="211"/>
  </cols>
  <sheetData>
    <row r="1" spans="1:14" x14ac:dyDescent="0.25">
      <c r="A1" s="82" t="s">
        <v>87</v>
      </c>
    </row>
    <row r="2" spans="1:14" x14ac:dyDescent="0.25">
      <c r="A2" s="82" t="s">
        <v>114</v>
      </c>
      <c r="L2" t="s">
        <v>171</v>
      </c>
    </row>
    <row r="3" spans="1:14" x14ac:dyDescent="0.25">
      <c r="C3" t="s">
        <v>172</v>
      </c>
      <c r="D3" s="88" t="s">
        <v>7</v>
      </c>
      <c r="E3" t="s">
        <v>90</v>
      </c>
      <c r="F3" t="s">
        <v>91</v>
      </c>
      <c r="G3" t="s">
        <v>92</v>
      </c>
      <c r="H3" t="s">
        <v>113</v>
      </c>
      <c r="I3" t="s">
        <v>115</v>
      </c>
      <c r="J3" t="s">
        <v>116</v>
      </c>
      <c r="L3" t="s">
        <v>173</v>
      </c>
      <c r="M3" t="s">
        <v>7</v>
      </c>
      <c r="N3" s="211" t="s">
        <v>167</v>
      </c>
    </row>
    <row r="4" spans="1:14" x14ac:dyDescent="0.25">
      <c r="A4" t="s">
        <v>19</v>
      </c>
      <c r="B4" t="s">
        <v>89</v>
      </c>
      <c r="C4" s="214"/>
      <c r="D4" s="88">
        <v>42.57</v>
      </c>
      <c r="E4" s="210">
        <f>+'site mea'!E10</f>
        <v>0</v>
      </c>
      <c r="F4" s="210">
        <f>+'site mea'!F10</f>
        <v>31</v>
      </c>
      <c r="G4" s="210">
        <f>+'site mea'!G10</f>
        <v>59.699999999999996</v>
      </c>
      <c r="H4" s="210">
        <f>+'site mea'!H10</f>
        <v>0</v>
      </c>
      <c r="I4" s="218">
        <f>SUM(E4:H4)</f>
        <v>90.699999999999989</v>
      </c>
      <c r="J4" s="81">
        <f>+D4*I4</f>
        <v>3861.0989999999997</v>
      </c>
      <c r="L4" s="81">
        <f>SUM(F4:G4)</f>
        <v>90.699999999999989</v>
      </c>
      <c r="M4">
        <v>42.57</v>
      </c>
      <c r="N4" s="211">
        <f t="shared" ref="N4:N11" si="0">ROUND(L4*M4,2)</f>
        <v>3861.1</v>
      </c>
    </row>
    <row r="5" spans="1:14" x14ac:dyDescent="0.25">
      <c r="A5" t="s">
        <v>20</v>
      </c>
      <c r="B5" t="s">
        <v>174</v>
      </c>
      <c r="C5" s="214">
        <f>262+167+167+22+17+17+1706</f>
        <v>2358</v>
      </c>
      <c r="D5" s="88">
        <v>42.57</v>
      </c>
      <c r="E5" s="210">
        <f>+'site mea'!E15</f>
        <v>93.199999999999989</v>
      </c>
      <c r="F5" s="210">
        <f>+'site mea'!F15</f>
        <v>75.2</v>
      </c>
      <c r="G5" s="210">
        <f>+'site mea'!G15</f>
        <v>76.900000000000006</v>
      </c>
      <c r="H5" s="210">
        <f>+'site mea'!H15</f>
        <v>10</v>
      </c>
      <c r="I5" s="218">
        <f t="shared" ref="I5:I11" si="1">SUM(E5:H5)</f>
        <v>255.29999999999998</v>
      </c>
      <c r="J5" s="81">
        <f t="shared" ref="J5:J11" si="2">+D5*I5</f>
        <v>10868.120999999999</v>
      </c>
      <c r="L5" s="81">
        <f>SUM(E5:H5)</f>
        <v>255.29999999999998</v>
      </c>
      <c r="M5">
        <v>42.57</v>
      </c>
      <c r="N5" s="211">
        <f t="shared" si="0"/>
        <v>10868.12</v>
      </c>
    </row>
    <row r="6" spans="1:14" x14ac:dyDescent="0.25">
      <c r="A6" t="s">
        <v>21</v>
      </c>
      <c r="B6" t="s">
        <v>98</v>
      </c>
      <c r="C6" s="214"/>
      <c r="D6" s="88">
        <v>25.25</v>
      </c>
      <c r="E6" s="210">
        <f>+'site mea'!E247</f>
        <v>100.4</v>
      </c>
      <c r="F6" s="210">
        <f>+'site mea'!F247</f>
        <v>62.8</v>
      </c>
      <c r="G6" s="210">
        <f>+'site mea'!G247</f>
        <v>73</v>
      </c>
      <c r="H6" s="210">
        <f>+'site mea'!H247</f>
        <v>680.70000000000141</v>
      </c>
      <c r="I6" s="218">
        <f t="shared" si="1"/>
        <v>916.90000000000146</v>
      </c>
      <c r="J6" s="81">
        <f t="shared" si="2"/>
        <v>23151.725000000035</v>
      </c>
      <c r="K6" t="s">
        <v>164</v>
      </c>
      <c r="L6" s="81">
        <f>SUM(E6:G6)+312.15</f>
        <v>548.34999999999991</v>
      </c>
      <c r="M6">
        <v>25.25</v>
      </c>
      <c r="N6" s="211">
        <f t="shared" si="0"/>
        <v>13845.84</v>
      </c>
    </row>
    <row r="7" spans="1:14" x14ac:dyDescent="0.25">
      <c r="A7" t="s">
        <v>22</v>
      </c>
      <c r="B7" t="s">
        <v>105</v>
      </c>
      <c r="C7" s="214" t="s">
        <v>160</v>
      </c>
      <c r="D7" s="88">
        <v>23.27</v>
      </c>
      <c r="E7" s="210">
        <f>+'site mea'!E261</f>
        <v>76.8</v>
      </c>
      <c r="F7" s="210">
        <f>+'site mea'!F261</f>
        <v>76.8</v>
      </c>
      <c r="G7" s="210">
        <f>+'site mea'!G261</f>
        <v>76.8</v>
      </c>
      <c r="H7" s="210">
        <f>+'site mea'!H261</f>
        <v>0</v>
      </c>
      <c r="I7" s="218">
        <f t="shared" si="1"/>
        <v>230.39999999999998</v>
      </c>
      <c r="J7" s="81">
        <f t="shared" si="2"/>
        <v>5361.4079999999994</v>
      </c>
      <c r="K7" t="s">
        <v>164</v>
      </c>
      <c r="L7" s="81">
        <f>SUM(E7:G7)</f>
        <v>230.39999999999998</v>
      </c>
      <c r="M7">
        <v>23.27</v>
      </c>
      <c r="N7" s="211">
        <f t="shared" si="0"/>
        <v>5361.41</v>
      </c>
    </row>
    <row r="8" spans="1:14" ht="30" x14ac:dyDescent="0.25">
      <c r="A8" t="s">
        <v>23</v>
      </c>
      <c r="B8" s="86" t="s">
        <v>132</v>
      </c>
      <c r="C8" s="215">
        <v>309</v>
      </c>
      <c r="D8" s="88">
        <v>74.25</v>
      </c>
      <c r="E8" s="81">
        <f>+'site mea'!E306</f>
        <v>0</v>
      </c>
      <c r="F8" s="81">
        <f>+'site mea'!F306</f>
        <v>0</v>
      </c>
      <c r="G8" s="81">
        <f>+'site mea'!G306</f>
        <v>0</v>
      </c>
      <c r="H8" s="210">
        <f>+'site mea'!H306</f>
        <v>241.65000000000015</v>
      </c>
      <c r="I8" s="218">
        <f t="shared" si="1"/>
        <v>241.65000000000015</v>
      </c>
      <c r="J8" s="81">
        <f t="shared" si="2"/>
        <v>17942.512500000012</v>
      </c>
      <c r="L8" s="81">
        <f>+H8</f>
        <v>241.65000000000015</v>
      </c>
      <c r="M8">
        <v>74.25</v>
      </c>
      <c r="N8" s="211">
        <f t="shared" si="0"/>
        <v>17942.509999999998</v>
      </c>
    </row>
    <row r="9" spans="1:14" x14ac:dyDescent="0.25">
      <c r="A9" t="s">
        <v>24</v>
      </c>
      <c r="B9" t="s">
        <v>93</v>
      </c>
      <c r="C9" s="214">
        <v>98</v>
      </c>
      <c r="D9" s="88">
        <v>115.83</v>
      </c>
      <c r="E9" s="81">
        <f>+'site mea'!E310</f>
        <v>14.9</v>
      </c>
      <c r="F9" s="81">
        <f>+'site mea'!F310</f>
        <v>14.5</v>
      </c>
      <c r="G9" s="81">
        <f>+'site mea'!G310</f>
        <v>22.5</v>
      </c>
      <c r="H9" s="210">
        <f>+'site mea'!H310</f>
        <v>0</v>
      </c>
      <c r="I9" s="218">
        <f t="shared" si="1"/>
        <v>51.9</v>
      </c>
      <c r="J9" s="81">
        <f t="shared" si="2"/>
        <v>6011.5769999999993</v>
      </c>
      <c r="L9" s="81">
        <f>SUM(E9:G9)</f>
        <v>51.9</v>
      </c>
      <c r="M9">
        <v>115.83</v>
      </c>
      <c r="N9" s="211">
        <f t="shared" si="0"/>
        <v>6011.58</v>
      </c>
    </row>
    <row r="10" spans="1:14" x14ac:dyDescent="0.25">
      <c r="A10" t="s">
        <v>25</v>
      </c>
      <c r="B10" s="85" t="s">
        <v>131</v>
      </c>
      <c r="C10" s="216">
        <v>588</v>
      </c>
      <c r="D10" s="88">
        <v>42.57</v>
      </c>
      <c r="E10" s="81">
        <f>+'site mea'!E422</f>
        <v>0</v>
      </c>
      <c r="F10" s="81">
        <f>+'site mea'!F422</f>
        <v>0</v>
      </c>
      <c r="G10" s="81">
        <f>+'site mea'!G422</f>
        <v>0</v>
      </c>
      <c r="H10" s="210">
        <f>+'site mea'!H422</f>
        <v>473.09999999999866</v>
      </c>
      <c r="I10" s="218">
        <f t="shared" si="1"/>
        <v>473.09999999999866</v>
      </c>
      <c r="J10" s="81">
        <f t="shared" si="2"/>
        <v>20139.866999999944</v>
      </c>
      <c r="L10">
        <v>145.5</v>
      </c>
      <c r="M10">
        <v>42.57</v>
      </c>
      <c r="N10" s="211">
        <f t="shared" si="0"/>
        <v>6193.94</v>
      </c>
    </row>
    <row r="11" spans="1:14" x14ac:dyDescent="0.25">
      <c r="A11" t="s">
        <v>26</v>
      </c>
      <c r="B11" s="87" t="s">
        <v>135</v>
      </c>
      <c r="C11" s="217"/>
      <c r="D11" s="88">
        <v>38</v>
      </c>
      <c r="E11" s="81">
        <f>'site mea'!E603</f>
        <v>0</v>
      </c>
      <c r="F11" s="81">
        <f>'site mea'!F603</f>
        <v>0</v>
      </c>
      <c r="G11" s="81">
        <f>'site mea'!G603</f>
        <v>0</v>
      </c>
      <c r="H11" s="81">
        <f>'site mea'!H603</f>
        <v>809.89999999999793</v>
      </c>
      <c r="I11" s="218">
        <f t="shared" si="1"/>
        <v>809.89999999999793</v>
      </c>
      <c r="J11" s="81">
        <f t="shared" si="2"/>
        <v>30776.199999999921</v>
      </c>
      <c r="K11" t="s">
        <v>164</v>
      </c>
      <c r="M11">
        <v>38</v>
      </c>
      <c r="N11" s="211">
        <f t="shared" si="0"/>
        <v>0</v>
      </c>
    </row>
    <row r="12" spans="1:14" ht="15.75" thickBot="1" x14ac:dyDescent="0.3">
      <c r="J12" s="83">
        <f>SUM(J4:J11)</f>
        <v>118112.50949999991</v>
      </c>
      <c r="N12" s="212">
        <f>SUM(N4:N11)</f>
        <v>64084.5</v>
      </c>
    </row>
    <row r="13" spans="1:14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4"/>
  <sheetViews>
    <sheetView workbookViewId="0">
      <pane ySplit="5" topLeftCell="A6" activePane="bottomLeft" state="frozen"/>
      <selection pane="bottomLeft" activeCell="K24" sqref="K24"/>
    </sheetView>
  </sheetViews>
  <sheetFormatPr defaultRowHeight="13.5" x14ac:dyDescent="0.2"/>
  <cols>
    <col min="1" max="1" width="8.28515625" style="77" customWidth="1"/>
    <col min="2" max="2" width="38.5703125" style="77" bestFit="1" customWidth="1"/>
    <col min="3" max="3" width="5.5703125" style="77" bestFit="1" customWidth="1"/>
    <col min="4" max="4" width="11.5703125" style="77" customWidth="1"/>
    <col min="5" max="5" width="6.85546875" style="78" bestFit="1" customWidth="1"/>
    <col min="6" max="7" width="6.28515625" style="78" bestFit="1" customWidth="1"/>
    <col min="8" max="8" width="8.140625" style="78" bestFit="1" customWidth="1"/>
    <col min="9" max="16384" width="9.140625" style="77"/>
  </cols>
  <sheetData>
    <row r="1" spans="1:8" x14ac:dyDescent="0.2">
      <c r="A1" s="77" t="s">
        <v>87</v>
      </c>
    </row>
    <row r="2" spans="1:8" x14ac:dyDescent="0.2">
      <c r="A2" s="77" t="s">
        <v>88</v>
      </c>
    </row>
    <row r="5" spans="1:8" x14ac:dyDescent="0.2">
      <c r="A5" s="77" t="s">
        <v>0</v>
      </c>
      <c r="B5" s="77" t="s">
        <v>1</v>
      </c>
      <c r="C5" s="77" t="s">
        <v>111</v>
      </c>
      <c r="D5" s="77" t="s">
        <v>112</v>
      </c>
      <c r="E5" s="78" t="s">
        <v>90</v>
      </c>
      <c r="F5" s="78" t="s">
        <v>91</v>
      </c>
      <c r="G5" s="78" t="s">
        <v>92</v>
      </c>
      <c r="H5" s="78" t="s">
        <v>12</v>
      </c>
    </row>
    <row r="6" spans="1:8" x14ac:dyDescent="0.2">
      <c r="A6" s="77" t="s">
        <v>19</v>
      </c>
      <c r="B6" s="77" t="s">
        <v>89</v>
      </c>
      <c r="C6" s="77" t="s">
        <v>5</v>
      </c>
      <c r="F6" s="78">
        <v>10</v>
      </c>
      <c r="G6" s="78">
        <v>4.3</v>
      </c>
    </row>
    <row r="7" spans="1:8" x14ac:dyDescent="0.2">
      <c r="F7" s="78">
        <v>21</v>
      </c>
      <c r="G7" s="78">
        <v>27.2</v>
      </c>
    </row>
    <row r="8" spans="1:8" x14ac:dyDescent="0.2">
      <c r="G8" s="78">
        <v>22.9</v>
      </c>
    </row>
    <row r="9" spans="1:8" x14ac:dyDescent="0.2">
      <c r="G9" s="78">
        <v>5.3</v>
      </c>
    </row>
    <row r="10" spans="1:8" ht="14.25" thickBot="1" x14ac:dyDescent="0.25">
      <c r="A10" s="77" t="s">
        <v>19</v>
      </c>
      <c r="E10" s="79">
        <f>SUM(E6:E9)</f>
        <v>0</v>
      </c>
      <c r="F10" s="79">
        <f>SUM(F6:F9)</f>
        <v>31</v>
      </c>
      <c r="G10" s="79">
        <f>SUM(G6:G9)</f>
        <v>59.699999999999996</v>
      </c>
      <c r="H10" s="79">
        <f>SUM(H6:H9)</f>
        <v>0</v>
      </c>
    </row>
    <row r="11" spans="1:8" ht="14.25" thickTop="1" x14ac:dyDescent="0.2"/>
    <row r="12" spans="1:8" x14ac:dyDescent="0.2">
      <c r="A12" s="77" t="s">
        <v>20</v>
      </c>
      <c r="B12" s="77" t="s">
        <v>89</v>
      </c>
      <c r="C12" s="77" t="s">
        <v>5</v>
      </c>
      <c r="E12" s="78">
        <v>48.6</v>
      </c>
      <c r="F12" s="78">
        <v>41</v>
      </c>
      <c r="G12" s="78">
        <v>42.7</v>
      </c>
      <c r="H12" s="78">
        <v>10</v>
      </c>
    </row>
    <row r="13" spans="1:8" x14ac:dyDescent="0.2">
      <c r="E13" s="78">
        <v>25.5</v>
      </c>
      <c r="F13" s="78">
        <v>34.200000000000003</v>
      </c>
      <c r="G13" s="78">
        <v>34.200000000000003</v>
      </c>
    </row>
    <row r="14" spans="1:8" x14ac:dyDescent="0.2">
      <c r="E14" s="78">
        <v>19.100000000000001</v>
      </c>
    </row>
    <row r="15" spans="1:8" ht="14.25" thickBot="1" x14ac:dyDescent="0.25">
      <c r="A15" s="77" t="s">
        <v>20</v>
      </c>
      <c r="E15" s="79">
        <f>SUM(E12:E14)</f>
        <v>93.199999999999989</v>
      </c>
      <c r="F15" s="79">
        <f>SUM(F12:F14)</f>
        <v>75.2</v>
      </c>
      <c r="G15" s="79">
        <f>SUM(G12:G14)</f>
        <v>76.900000000000006</v>
      </c>
      <c r="H15" s="79">
        <f>SUM(H12:H14)</f>
        <v>10</v>
      </c>
    </row>
    <row r="16" spans="1:8" ht="14.25" thickTop="1" x14ac:dyDescent="0.2"/>
    <row r="17" spans="1:10" x14ac:dyDescent="0.2">
      <c r="A17" s="77" t="s">
        <v>21</v>
      </c>
      <c r="B17" s="77" t="s">
        <v>98</v>
      </c>
      <c r="E17" s="78">
        <v>25.1</v>
      </c>
      <c r="F17" s="78">
        <v>14.8</v>
      </c>
      <c r="G17" s="78">
        <v>6.6</v>
      </c>
      <c r="H17" s="78">
        <v>4.45</v>
      </c>
    </row>
    <row r="18" spans="1:10" x14ac:dyDescent="0.2">
      <c r="E18" s="78">
        <v>25.1</v>
      </c>
      <c r="F18" s="78">
        <v>16</v>
      </c>
      <c r="G18" s="78">
        <v>50.1</v>
      </c>
      <c r="H18" s="78">
        <v>4.45</v>
      </c>
    </row>
    <row r="19" spans="1:10" x14ac:dyDescent="0.2">
      <c r="E19" s="78">
        <v>25.1</v>
      </c>
      <c r="F19" s="78">
        <v>16</v>
      </c>
      <c r="G19" s="78">
        <v>16.3</v>
      </c>
      <c r="H19" s="78">
        <v>11.5</v>
      </c>
    </row>
    <row r="20" spans="1:10" x14ac:dyDescent="0.2">
      <c r="E20" s="78">
        <v>25.1</v>
      </c>
      <c r="F20" s="78">
        <v>16</v>
      </c>
      <c r="H20" s="78">
        <v>4.45</v>
      </c>
    </row>
    <row r="21" spans="1:10" x14ac:dyDescent="0.2">
      <c r="H21" s="78">
        <v>17</v>
      </c>
    </row>
    <row r="22" spans="1:10" x14ac:dyDescent="0.2">
      <c r="H22" s="78">
        <v>1.3</v>
      </c>
    </row>
    <row r="23" spans="1:10" x14ac:dyDescent="0.2">
      <c r="H23" s="78">
        <v>1.3</v>
      </c>
    </row>
    <row r="24" spans="1:10" x14ac:dyDescent="0.2">
      <c r="H24" s="78">
        <v>1.3</v>
      </c>
      <c r="I24" s="202">
        <f>SUM(H17:H24)</f>
        <v>45.749999999999986</v>
      </c>
      <c r="J24" s="77" t="s">
        <v>99</v>
      </c>
    </row>
    <row r="25" spans="1:10" x14ac:dyDescent="0.2">
      <c r="H25" s="78">
        <v>4.45</v>
      </c>
    </row>
    <row r="26" spans="1:10" x14ac:dyDescent="0.2">
      <c r="H26" s="78">
        <v>4.45</v>
      </c>
    </row>
    <row r="27" spans="1:10" x14ac:dyDescent="0.2">
      <c r="H27" s="78">
        <v>4.45</v>
      </c>
    </row>
    <row r="28" spans="1:10" x14ac:dyDescent="0.2">
      <c r="H28" s="78">
        <v>4.45</v>
      </c>
    </row>
    <row r="29" spans="1:10" x14ac:dyDescent="0.2">
      <c r="H29" s="78">
        <v>4.45</v>
      </c>
    </row>
    <row r="30" spans="1:10" x14ac:dyDescent="0.2">
      <c r="H30" s="78">
        <v>1.3</v>
      </c>
    </row>
    <row r="31" spans="1:10" x14ac:dyDescent="0.2">
      <c r="H31" s="78">
        <v>1.3</v>
      </c>
    </row>
    <row r="32" spans="1:10" x14ac:dyDescent="0.2">
      <c r="H32" s="78">
        <v>1.3</v>
      </c>
      <c r="I32" s="202">
        <f>SUM(H25:H32)</f>
        <v>26.150000000000002</v>
      </c>
      <c r="J32" s="77" t="s">
        <v>100</v>
      </c>
    </row>
    <row r="33" spans="8:10" x14ac:dyDescent="0.2">
      <c r="H33" s="78">
        <v>4.45</v>
      </c>
    </row>
    <row r="34" spans="8:10" x14ac:dyDescent="0.2">
      <c r="H34" s="78">
        <v>4.45</v>
      </c>
    </row>
    <row r="35" spans="8:10" x14ac:dyDescent="0.2">
      <c r="H35" s="78">
        <v>4.45</v>
      </c>
    </row>
    <row r="36" spans="8:10" x14ac:dyDescent="0.2">
      <c r="H36" s="78">
        <v>4.45</v>
      </c>
    </row>
    <row r="37" spans="8:10" x14ac:dyDescent="0.2">
      <c r="H37" s="78">
        <v>4.45</v>
      </c>
    </row>
    <row r="38" spans="8:10" x14ac:dyDescent="0.2">
      <c r="H38" s="78">
        <v>1.3</v>
      </c>
    </row>
    <row r="39" spans="8:10" x14ac:dyDescent="0.2">
      <c r="H39" s="78">
        <v>1.3</v>
      </c>
    </row>
    <row r="40" spans="8:10" x14ac:dyDescent="0.2">
      <c r="H40" s="78">
        <v>1.3</v>
      </c>
      <c r="I40" s="202">
        <f>SUM(H33:H40)</f>
        <v>26.150000000000002</v>
      </c>
      <c r="J40" s="77" t="s">
        <v>101</v>
      </c>
    </row>
    <row r="41" spans="8:10" x14ac:dyDescent="0.2">
      <c r="H41" s="78">
        <v>4.45</v>
      </c>
    </row>
    <row r="42" spans="8:10" x14ac:dyDescent="0.2">
      <c r="H42" s="78">
        <v>4.45</v>
      </c>
    </row>
    <row r="43" spans="8:10" x14ac:dyDescent="0.2">
      <c r="H43" s="78">
        <v>4.45</v>
      </c>
    </row>
    <row r="44" spans="8:10" x14ac:dyDescent="0.2">
      <c r="H44" s="78">
        <v>4.45</v>
      </c>
    </row>
    <row r="45" spans="8:10" x14ac:dyDescent="0.2">
      <c r="H45" s="78">
        <v>4.45</v>
      </c>
    </row>
    <row r="46" spans="8:10" x14ac:dyDescent="0.2">
      <c r="H46" s="78">
        <v>1.3</v>
      </c>
    </row>
    <row r="47" spans="8:10" x14ac:dyDescent="0.2">
      <c r="H47" s="78">
        <v>1.3</v>
      </c>
    </row>
    <row r="48" spans="8:10" x14ac:dyDescent="0.2">
      <c r="H48" s="78">
        <v>1.3</v>
      </c>
      <c r="I48" s="202">
        <f>SUM(H41:H48)</f>
        <v>26.150000000000002</v>
      </c>
      <c r="J48" s="77" t="s">
        <v>102</v>
      </c>
    </row>
    <row r="49" spans="8:10" x14ac:dyDescent="0.2">
      <c r="H49" s="78">
        <v>4.45</v>
      </c>
    </row>
    <row r="50" spans="8:10" x14ac:dyDescent="0.2">
      <c r="H50" s="78">
        <v>4.45</v>
      </c>
    </row>
    <row r="51" spans="8:10" x14ac:dyDescent="0.2">
      <c r="H51" s="78">
        <v>4.45</v>
      </c>
    </row>
    <row r="52" spans="8:10" x14ac:dyDescent="0.2">
      <c r="H52" s="78">
        <v>4.45</v>
      </c>
    </row>
    <row r="53" spans="8:10" x14ac:dyDescent="0.2">
      <c r="H53" s="78">
        <v>4.45</v>
      </c>
    </row>
    <row r="54" spans="8:10" x14ac:dyDescent="0.2">
      <c r="H54" s="78">
        <v>1.3</v>
      </c>
    </row>
    <row r="55" spans="8:10" x14ac:dyDescent="0.2">
      <c r="H55" s="78">
        <v>1.3</v>
      </c>
    </row>
    <row r="56" spans="8:10" x14ac:dyDescent="0.2">
      <c r="H56" s="78">
        <v>1.3</v>
      </c>
      <c r="I56" s="202">
        <f>SUM(H49:H56)</f>
        <v>26.150000000000002</v>
      </c>
      <c r="J56" s="77" t="s">
        <v>103</v>
      </c>
    </row>
    <row r="57" spans="8:10" x14ac:dyDescent="0.2">
      <c r="H57" s="78">
        <v>4.8</v>
      </c>
    </row>
    <row r="58" spans="8:10" x14ac:dyDescent="0.2">
      <c r="H58" s="78">
        <v>3.15</v>
      </c>
    </row>
    <row r="59" spans="8:10" x14ac:dyDescent="0.2">
      <c r="H59" s="78">
        <v>4.8</v>
      </c>
      <c r="I59" s="202">
        <f>SUM(H57:H59)</f>
        <v>12.75</v>
      </c>
      <c r="J59" s="77" t="s">
        <v>104</v>
      </c>
    </row>
    <row r="60" spans="8:10" x14ac:dyDescent="0.2">
      <c r="H60" s="78">
        <v>10.050000000000001</v>
      </c>
      <c r="I60" s="80"/>
    </row>
    <row r="61" spans="8:10" x14ac:dyDescent="0.2">
      <c r="H61" s="78">
        <v>5.5</v>
      </c>
      <c r="I61" s="80"/>
    </row>
    <row r="62" spans="8:10" x14ac:dyDescent="0.2">
      <c r="H62" s="78">
        <v>12.5</v>
      </c>
      <c r="I62" s="80"/>
    </row>
    <row r="63" spans="8:10" x14ac:dyDescent="0.2">
      <c r="H63" s="78">
        <v>9.8000000000000007</v>
      </c>
      <c r="I63" s="80"/>
    </row>
    <row r="64" spans="8:10" x14ac:dyDescent="0.2">
      <c r="H64" s="78">
        <v>3.7</v>
      </c>
      <c r="I64" s="80"/>
    </row>
    <row r="65" spans="8:10" x14ac:dyDescent="0.2">
      <c r="H65" s="78">
        <v>18.899999999999999</v>
      </c>
      <c r="I65" s="80"/>
    </row>
    <row r="66" spans="8:10" x14ac:dyDescent="0.2">
      <c r="H66" s="78">
        <v>8.6</v>
      </c>
      <c r="I66" s="80"/>
    </row>
    <row r="67" spans="8:10" x14ac:dyDescent="0.2">
      <c r="H67" s="78">
        <v>9.5</v>
      </c>
      <c r="I67" s="80"/>
    </row>
    <row r="68" spans="8:10" x14ac:dyDescent="0.2">
      <c r="H68" s="78">
        <v>21.2</v>
      </c>
      <c r="I68" s="80"/>
    </row>
    <row r="69" spans="8:10" x14ac:dyDescent="0.2">
      <c r="H69" s="78">
        <v>3.9</v>
      </c>
      <c r="I69" s="80"/>
    </row>
    <row r="70" spans="8:10" x14ac:dyDescent="0.2">
      <c r="H70" s="78">
        <v>4.5</v>
      </c>
      <c r="I70" s="80"/>
    </row>
    <row r="71" spans="8:10" x14ac:dyDescent="0.2">
      <c r="H71" s="78">
        <v>12.9</v>
      </c>
      <c r="I71" s="80"/>
    </row>
    <row r="72" spans="8:10" x14ac:dyDescent="0.2">
      <c r="H72" s="78">
        <v>3.2</v>
      </c>
      <c r="I72" s="80"/>
    </row>
    <row r="73" spans="8:10" x14ac:dyDescent="0.2">
      <c r="H73" s="78">
        <v>3.2</v>
      </c>
      <c r="I73" s="80"/>
    </row>
    <row r="74" spans="8:10" x14ac:dyDescent="0.2">
      <c r="H74" s="78">
        <v>3.2</v>
      </c>
      <c r="I74" s="80"/>
    </row>
    <row r="75" spans="8:10" x14ac:dyDescent="0.2">
      <c r="H75" s="78">
        <v>7.4</v>
      </c>
      <c r="I75" s="80"/>
    </row>
    <row r="76" spans="8:10" x14ac:dyDescent="0.2">
      <c r="H76" s="78">
        <v>7.4</v>
      </c>
      <c r="I76" s="80"/>
    </row>
    <row r="77" spans="8:10" x14ac:dyDescent="0.2">
      <c r="H77" s="78">
        <v>3.6</v>
      </c>
      <c r="I77" s="202">
        <f>SUM(H60:H77)</f>
        <v>149.05000000000001</v>
      </c>
      <c r="J77" s="77" t="s">
        <v>117</v>
      </c>
    </row>
    <row r="78" spans="8:10" x14ac:dyDescent="0.2">
      <c r="H78" s="78">
        <v>3.75</v>
      </c>
      <c r="I78" s="80"/>
    </row>
    <row r="79" spans="8:10" x14ac:dyDescent="0.2">
      <c r="H79" s="78">
        <v>3.75</v>
      </c>
      <c r="I79" s="80"/>
    </row>
    <row r="80" spans="8:10" x14ac:dyDescent="0.2">
      <c r="H80" s="78">
        <v>3.75</v>
      </c>
      <c r="I80" s="80"/>
    </row>
    <row r="81" spans="8:10" x14ac:dyDescent="0.2">
      <c r="H81" s="78">
        <v>3.75</v>
      </c>
      <c r="I81" s="80"/>
    </row>
    <row r="82" spans="8:10" x14ac:dyDescent="0.2">
      <c r="H82" s="78">
        <v>3.75</v>
      </c>
      <c r="I82" s="80"/>
    </row>
    <row r="83" spans="8:10" x14ac:dyDescent="0.2">
      <c r="H83" s="78">
        <v>1.2</v>
      </c>
      <c r="I83" s="80"/>
    </row>
    <row r="84" spans="8:10" x14ac:dyDescent="0.2">
      <c r="H84" s="78">
        <v>1.2</v>
      </c>
      <c r="I84" s="80"/>
    </row>
    <row r="85" spans="8:10" x14ac:dyDescent="0.2">
      <c r="H85" s="78">
        <v>1.2</v>
      </c>
      <c r="I85" s="80"/>
    </row>
    <row r="86" spans="8:10" x14ac:dyDescent="0.2">
      <c r="H86" s="78">
        <v>1.2</v>
      </c>
      <c r="I86" s="80"/>
    </row>
    <row r="87" spans="8:10" x14ac:dyDescent="0.2">
      <c r="H87" s="78">
        <v>1.2</v>
      </c>
      <c r="I87" s="80"/>
    </row>
    <row r="88" spans="8:10" x14ac:dyDescent="0.2">
      <c r="H88" s="78">
        <v>1.2</v>
      </c>
      <c r="I88" s="80"/>
    </row>
    <row r="89" spans="8:10" x14ac:dyDescent="0.2">
      <c r="H89" s="78">
        <v>1.2</v>
      </c>
      <c r="I89" s="80"/>
    </row>
    <row r="90" spans="8:10" x14ac:dyDescent="0.2">
      <c r="H90" s="78">
        <v>1.2</v>
      </c>
      <c r="I90" s="202">
        <f>SUM(H78:H90)</f>
        <v>28.349999999999994</v>
      </c>
      <c r="J90" s="77" t="s">
        <v>118</v>
      </c>
    </row>
    <row r="91" spans="8:10" x14ac:dyDescent="0.2">
      <c r="H91" s="78">
        <v>3.75</v>
      </c>
      <c r="I91" s="80"/>
    </row>
    <row r="92" spans="8:10" x14ac:dyDescent="0.2">
      <c r="H92" s="78">
        <v>3.75</v>
      </c>
      <c r="I92" s="80"/>
    </row>
    <row r="93" spans="8:10" x14ac:dyDescent="0.2">
      <c r="H93" s="78">
        <v>3.75</v>
      </c>
      <c r="I93" s="80"/>
    </row>
    <row r="94" spans="8:10" x14ac:dyDescent="0.2">
      <c r="H94" s="78">
        <v>3.75</v>
      </c>
      <c r="I94" s="80"/>
    </row>
    <row r="95" spans="8:10" x14ac:dyDescent="0.2">
      <c r="H95" s="78">
        <v>3.75</v>
      </c>
      <c r="I95" s="80"/>
    </row>
    <row r="96" spans="8:10" x14ac:dyDescent="0.2">
      <c r="H96" s="78">
        <v>1.2</v>
      </c>
      <c r="I96" s="80"/>
    </row>
    <row r="97" spans="8:10" x14ac:dyDescent="0.2">
      <c r="H97" s="78">
        <v>1.2</v>
      </c>
      <c r="I97" s="80"/>
    </row>
    <row r="98" spans="8:10" x14ac:dyDescent="0.2">
      <c r="H98" s="78">
        <v>1.2</v>
      </c>
      <c r="I98" s="80"/>
    </row>
    <row r="99" spans="8:10" x14ac:dyDescent="0.2">
      <c r="H99" s="78">
        <v>1.2</v>
      </c>
      <c r="I99" s="80"/>
    </row>
    <row r="100" spans="8:10" x14ac:dyDescent="0.2">
      <c r="H100" s="78">
        <v>1.2</v>
      </c>
      <c r="I100" s="80"/>
    </row>
    <row r="101" spans="8:10" x14ac:dyDescent="0.2">
      <c r="H101" s="78">
        <v>1.2</v>
      </c>
      <c r="I101" s="80"/>
    </row>
    <row r="102" spans="8:10" x14ac:dyDescent="0.2">
      <c r="H102" s="78">
        <v>1.2</v>
      </c>
      <c r="I102" s="80"/>
    </row>
    <row r="103" spans="8:10" x14ac:dyDescent="0.2">
      <c r="H103" s="78">
        <v>1.2</v>
      </c>
      <c r="I103" s="202">
        <f>SUM(H91:H103)</f>
        <v>28.349999999999994</v>
      </c>
      <c r="J103" s="77" t="s">
        <v>119</v>
      </c>
    </row>
    <row r="104" spans="8:10" x14ac:dyDescent="0.2">
      <c r="H104" s="78">
        <v>3.75</v>
      </c>
      <c r="I104" s="80"/>
    </row>
    <row r="105" spans="8:10" x14ac:dyDescent="0.2">
      <c r="H105" s="78">
        <v>3.75</v>
      </c>
      <c r="I105" s="80"/>
    </row>
    <row r="106" spans="8:10" x14ac:dyDescent="0.2">
      <c r="H106" s="78">
        <v>3.75</v>
      </c>
      <c r="I106" s="80"/>
    </row>
    <row r="107" spans="8:10" x14ac:dyDescent="0.2">
      <c r="H107" s="78">
        <v>3.75</v>
      </c>
      <c r="I107" s="80"/>
    </row>
    <row r="108" spans="8:10" x14ac:dyDescent="0.2">
      <c r="H108" s="78">
        <v>3.75</v>
      </c>
      <c r="I108" s="80"/>
    </row>
    <row r="109" spans="8:10" x14ac:dyDescent="0.2">
      <c r="H109" s="78">
        <v>1.2</v>
      </c>
      <c r="I109" s="80"/>
    </row>
    <row r="110" spans="8:10" x14ac:dyDescent="0.2">
      <c r="H110" s="78">
        <v>1.2</v>
      </c>
      <c r="I110" s="80"/>
    </row>
    <row r="111" spans="8:10" x14ac:dyDescent="0.2">
      <c r="H111" s="78">
        <v>1.2</v>
      </c>
      <c r="I111" s="80"/>
    </row>
    <row r="112" spans="8:10" x14ac:dyDescent="0.2">
      <c r="H112" s="78">
        <v>1.2</v>
      </c>
      <c r="I112" s="80"/>
    </row>
    <row r="113" spans="8:10" x14ac:dyDescent="0.2">
      <c r="H113" s="78">
        <v>1.2</v>
      </c>
      <c r="I113" s="80"/>
    </row>
    <row r="114" spans="8:10" x14ac:dyDescent="0.2">
      <c r="H114" s="78">
        <v>1.2</v>
      </c>
      <c r="I114" s="80"/>
    </row>
    <row r="115" spans="8:10" x14ac:dyDescent="0.2">
      <c r="H115" s="78">
        <v>1.2</v>
      </c>
      <c r="I115" s="80"/>
    </row>
    <row r="116" spans="8:10" x14ac:dyDescent="0.2">
      <c r="H116" s="78">
        <v>1.2</v>
      </c>
      <c r="I116" s="202">
        <f>SUM(H104:H116)</f>
        <v>28.349999999999994</v>
      </c>
      <c r="J116" s="77" t="s">
        <v>120</v>
      </c>
    </row>
    <row r="117" spans="8:10" x14ac:dyDescent="0.2">
      <c r="H117" s="78">
        <v>3.75</v>
      </c>
      <c r="I117" s="80"/>
    </row>
    <row r="118" spans="8:10" x14ac:dyDescent="0.2">
      <c r="H118" s="78">
        <v>3.75</v>
      </c>
      <c r="I118" s="80"/>
    </row>
    <row r="119" spans="8:10" x14ac:dyDescent="0.2">
      <c r="H119" s="78">
        <v>3.75</v>
      </c>
      <c r="I119" s="80"/>
    </row>
    <row r="120" spans="8:10" x14ac:dyDescent="0.2">
      <c r="H120" s="78">
        <v>3.75</v>
      </c>
      <c r="I120" s="80"/>
    </row>
    <row r="121" spans="8:10" x14ac:dyDescent="0.2">
      <c r="H121" s="78">
        <v>3.75</v>
      </c>
      <c r="I121" s="80"/>
    </row>
    <row r="122" spans="8:10" x14ac:dyDescent="0.2">
      <c r="H122" s="78">
        <v>1.2</v>
      </c>
      <c r="I122" s="80"/>
    </row>
    <row r="123" spans="8:10" x14ac:dyDescent="0.2">
      <c r="H123" s="78">
        <v>1.2</v>
      </c>
      <c r="I123" s="80"/>
    </row>
    <row r="124" spans="8:10" x14ac:dyDescent="0.2">
      <c r="H124" s="78">
        <v>1.2</v>
      </c>
      <c r="I124" s="80"/>
    </row>
    <row r="125" spans="8:10" x14ac:dyDescent="0.2">
      <c r="H125" s="78">
        <v>1.2</v>
      </c>
      <c r="I125" s="80"/>
    </row>
    <row r="126" spans="8:10" x14ac:dyDescent="0.2">
      <c r="H126" s="78">
        <v>1.2</v>
      </c>
      <c r="I126" s="80"/>
    </row>
    <row r="127" spans="8:10" x14ac:dyDescent="0.2">
      <c r="H127" s="78">
        <v>1.2</v>
      </c>
      <c r="I127" s="80"/>
    </row>
    <row r="128" spans="8:10" x14ac:dyDescent="0.2">
      <c r="H128" s="78">
        <v>1.2</v>
      </c>
      <c r="I128" s="80"/>
    </row>
    <row r="129" spans="8:10" x14ac:dyDescent="0.2">
      <c r="H129" s="78">
        <v>1.2</v>
      </c>
      <c r="I129" s="202">
        <f>SUM(H117:H129)</f>
        <v>28.349999999999994</v>
      </c>
      <c r="J129" s="77" t="s">
        <v>121</v>
      </c>
    </row>
    <row r="130" spans="8:10" x14ac:dyDescent="0.2">
      <c r="H130" s="78">
        <v>3.75</v>
      </c>
      <c r="I130" s="80"/>
    </row>
    <row r="131" spans="8:10" x14ac:dyDescent="0.2">
      <c r="H131" s="78">
        <v>3.75</v>
      </c>
      <c r="I131" s="80"/>
    </row>
    <row r="132" spans="8:10" x14ac:dyDescent="0.2">
      <c r="H132" s="78">
        <v>3.75</v>
      </c>
      <c r="I132" s="80"/>
    </row>
    <row r="133" spans="8:10" x14ac:dyDescent="0.2">
      <c r="H133" s="78">
        <v>3.75</v>
      </c>
      <c r="I133" s="80"/>
    </row>
    <row r="134" spans="8:10" x14ac:dyDescent="0.2">
      <c r="H134" s="78">
        <v>3.75</v>
      </c>
      <c r="I134" s="80"/>
    </row>
    <row r="135" spans="8:10" x14ac:dyDescent="0.2">
      <c r="H135" s="78">
        <v>1.2</v>
      </c>
      <c r="I135" s="80"/>
    </row>
    <row r="136" spans="8:10" x14ac:dyDescent="0.2">
      <c r="H136" s="78">
        <v>1.2</v>
      </c>
      <c r="I136" s="80"/>
    </row>
    <row r="137" spans="8:10" x14ac:dyDescent="0.2">
      <c r="H137" s="78">
        <v>1.2</v>
      </c>
      <c r="I137" s="80"/>
    </row>
    <row r="138" spans="8:10" x14ac:dyDescent="0.2">
      <c r="H138" s="78">
        <v>1.2</v>
      </c>
      <c r="I138" s="80"/>
    </row>
    <row r="139" spans="8:10" x14ac:dyDescent="0.2">
      <c r="H139" s="78">
        <v>1.2</v>
      </c>
      <c r="I139" s="80"/>
    </row>
    <row r="140" spans="8:10" x14ac:dyDescent="0.2">
      <c r="H140" s="78">
        <v>1.2</v>
      </c>
      <c r="I140" s="80"/>
    </row>
    <row r="141" spans="8:10" x14ac:dyDescent="0.2">
      <c r="H141" s="78">
        <v>1.2</v>
      </c>
      <c r="I141" s="80"/>
    </row>
    <row r="142" spans="8:10" x14ac:dyDescent="0.2">
      <c r="H142" s="78">
        <v>1.2</v>
      </c>
      <c r="I142" s="202">
        <f>SUM(H130:H142)</f>
        <v>28.349999999999994</v>
      </c>
      <c r="J142" s="77" t="s">
        <v>122</v>
      </c>
    </row>
    <row r="143" spans="8:10" x14ac:dyDescent="0.2">
      <c r="H143" s="78">
        <v>3.75</v>
      </c>
      <c r="I143" s="80"/>
    </row>
    <row r="144" spans="8:10" x14ac:dyDescent="0.2">
      <c r="H144" s="78">
        <v>3.75</v>
      </c>
      <c r="I144" s="80"/>
    </row>
    <row r="145" spans="8:10" x14ac:dyDescent="0.2">
      <c r="H145" s="78">
        <v>3.75</v>
      </c>
      <c r="I145" s="80"/>
    </row>
    <row r="146" spans="8:10" x14ac:dyDescent="0.2">
      <c r="H146" s="78">
        <v>3.75</v>
      </c>
      <c r="I146" s="80"/>
    </row>
    <row r="147" spans="8:10" x14ac:dyDescent="0.2">
      <c r="H147" s="78">
        <v>3.75</v>
      </c>
      <c r="I147" s="80"/>
    </row>
    <row r="148" spans="8:10" x14ac:dyDescent="0.2">
      <c r="H148" s="78">
        <v>1.2</v>
      </c>
      <c r="I148" s="80"/>
    </row>
    <row r="149" spans="8:10" x14ac:dyDescent="0.2">
      <c r="H149" s="78">
        <v>1.2</v>
      </c>
      <c r="I149" s="80"/>
    </row>
    <row r="150" spans="8:10" x14ac:dyDescent="0.2">
      <c r="H150" s="78">
        <v>1.2</v>
      </c>
      <c r="I150" s="80"/>
    </row>
    <row r="151" spans="8:10" x14ac:dyDescent="0.2">
      <c r="H151" s="78">
        <v>1.2</v>
      </c>
      <c r="I151" s="80"/>
    </row>
    <row r="152" spans="8:10" x14ac:dyDescent="0.2">
      <c r="H152" s="78">
        <v>1.2</v>
      </c>
      <c r="I152" s="80"/>
    </row>
    <row r="153" spans="8:10" x14ac:dyDescent="0.2">
      <c r="H153" s="78">
        <v>1.2</v>
      </c>
      <c r="I153" s="80"/>
    </row>
    <row r="154" spans="8:10" x14ac:dyDescent="0.2">
      <c r="H154" s="78">
        <v>1.2</v>
      </c>
      <c r="I154" s="80"/>
    </row>
    <row r="155" spans="8:10" x14ac:dyDescent="0.2">
      <c r="H155" s="78">
        <v>1.2</v>
      </c>
      <c r="I155" s="202">
        <f>SUM(H143:H155)</f>
        <v>28.349999999999994</v>
      </c>
      <c r="J155" s="77" t="s">
        <v>123</v>
      </c>
    </row>
    <row r="156" spans="8:10" x14ac:dyDescent="0.2">
      <c r="H156" s="78">
        <v>3.75</v>
      </c>
      <c r="I156" s="80"/>
    </row>
    <row r="157" spans="8:10" x14ac:dyDescent="0.2">
      <c r="H157" s="78">
        <v>3.75</v>
      </c>
      <c r="I157" s="80"/>
    </row>
    <row r="158" spans="8:10" x14ac:dyDescent="0.2">
      <c r="H158" s="78">
        <v>3.75</v>
      </c>
      <c r="I158" s="80"/>
    </row>
    <row r="159" spans="8:10" x14ac:dyDescent="0.2">
      <c r="H159" s="78">
        <v>3.75</v>
      </c>
      <c r="I159" s="80"/>
    </row>
    <row r="160" spans="8:10" x14ac:dyDescent="0.2">
      <c r="H160" s="78">
        <v>3.75</v>
      </c>
      <c r="I160" s="80"/>
    </row>
    <row r="161" spans="8:10" x14ac:dyDescent="0.2">
      <c r="H161" s="78">
        <v>1.2</v>
      </c>
      <c r="I161" s="80"/>
    </row>
    <row r="162" spans="8:10" x14ac:dyDescent="0.2">
      <c r="H162" s="78">
        <v>1.2</v>
      </c>
      <c r="I162" s="80"/>
    </row>
    <row r="163" spans="8:10" x14ac:dyDescent="0.2">
      <c r="H163" s="78">
        <v>1.2</v>
      </c>
      <c r="I163" s="80"/>
    </row>
    <row r="164" spans="8:10" x14ac:dyDescent="0.2">
      <c r="H164" s="78">
        <v>1.2</v>
      </c>
      <c r="I164" s="80"/>
    </row>
    <row r="165" spans="8:10" x14ac:dyDescent="0.2">
      <c r="H165" s="78">
        <v>1.2</v>
      </c>
      <c r="I165" s="80"/>
    </row>
    <row r="166" spans="8:10" x14ac:dyDescent="0.2">
      <c r="H166" s="78">
        <v>1.2</v>
      </c>
      <c r="I166" s="80"/>
    </row>
    <row r="167" spans="8:10" x14ac:dyDescent="0.2">
      <c r="H167" s="78">
        <v>1.2</v>
      </c>
      <c r="I167" s="80"/>
    </row>
    <row r="168" spans="8:10" x14ac:dyDescent="0.2">
      <c r="H168" s="78">
        <v>1.2</v>
      </c>
      <c r="I168" s="202">
        <f>SUM(H156:H168)</f>
        <v>28.349999999999994</v>
      </c>
      <c r="J168" s="77" t="s">
        <v>124</v>
      </c>
    </row>
    <row r="169" spans="8:10" x14ac:dyDescent="0.2">
      <c r="H169" s="78">
        <v>3.75</v>
      </c>
      <c r="I169" s="80"/>
    </row>
    <row r="170" spans="8:10" x14ac:dyDescent="0.2">
      <c r="H170" s="78">
        <v>3.75</v>
      </c>
      <c r="I170" s="80"/>
    </row>
    <row r="171" spans="8:10" x14ac:dyDescent="0.2">
      <c r="H171" s="78">
        <v>3.75</v>
      </c>
      <c r="I171" s="80"/>
    </row>
    <row r="172" spans="8:10" x14ac:dyDescent="0.2">
      <c r="H172" s="78">
        <v>3.75</v>
      </c>
      <c r="I172" s="80"/>
    </row>
    <row r="173" spans="8:10" x14ac:dyDescent="0.2">
      <c r="H173" s="78">
        <v>3.75</v>
      </c>
      <c r="I173" s="80"/>
    </row>
    <row r="174" spans="8:10" x14ac:dyDescent="0.2">
      <c r="H174" s="78">
        <v>1.2</v>
      </c>
      <c r="I174" s="80"/>
    </row>
    <row r="175" spans="8:10" x14ac:dyDescent="0.2">
      <c r="H175" s="78">
        <v>1.2</v>
      </c>
      <c r="I175" s="80"/>
    </row>
    <row r="176" spans="8:10" x14ac:dyDescent="0.2">
      <c r="H176" s="78">
        <v>1.2</v>
      </c>
      <c r="I176" s="80"/>
    </row>
    <row r="177" spans="8:10" x14ac:dyDescent="0.2">
      <c r="H177" s="78">
        <v>1.2</v>
      </c>
      <c r="I177" s="80"/>
    </row>
    <row r="178" spans="8:10" x14ac:dyDescent="0.2">
      <c r="H178" s="78">
        <v>1.2</v>
      </c>
      <c r="I178" s="80"/>
    </row>
    <row r="179" spans="8:10" x14ac:dyDescent="0.2">
      <c r="H179" s="78">
        <v>1.2</v>
      </c>
      <c r="I179" s="80"/>
    </row>
    <row r="180" spans="8:10" x14ac:dyDescent="0.2">
      <c r="H180" s="78">
        <v>1.2</v>
      </c>
      <c r="I180" s="80"/>
    </row>
    <row r="181" spans="8:10" x14ac:dyDescent="0.2">
      <c r="H181" s="78">
        <v>1.2</v>
      </c>
      <c r="I181" s="202">
        <f>SUM(H169:H181)</f>
        <v>28.349999999999994</v>
      </c>
      <c r="J181" s="77" t="s">
        <v>125</v>
      </c>
    </row>
    <row r="182" spans="8:10" x14ac:dyDescent="0.2">
      <c r="H182" s="78">
        <v>3.75</v>
      </c>
      <c r="I182" s="80"/>
    </row>
    <row r="183" spans="8:10" x14ac:dyDescent="0.2">
      <c r="H183" s="78">
        <v>3.75</v>
      </c>
      <c r="I183" s="80"/>
    </row>
    <row r="184" spans="8:10" x14ac:dyDescent="0.2">
      <c r="H184" s="78">
        <v>3.75</v>
      </c>
      <c r="I184" s="80"/>
    </row>
    <row r="185" spans="8:10" x14ac:dyDescent="0.2">
      <c r="H185" s="78">
        <v>3.75</v>
      </c>
      <c r="I185" s="80"/>
    </row>
    <row r="186" spans="8:10" x14ac:dyDescent="0.2">
      <c r="H186" s="78">
        <v>3.75</v>
      </c>
      <c r="I186" s="80"/>
    </row>
    <row r="187" spans="8:10" x14ac:dyDescent="0.2">
      <c r="H187" s="78">
        <v>1.2</v>
      </c>
      <c r="I187" s="80"/>
    </row>
    <row r="188" spans="8:10" x14ac:dyDescent="0.2">
      <c r="H188" s="78">
        <v>1.2</v>
      </c>
      <c r="I188" s="80"/>
    </row>
    <row r="189" spans="8:10" x14ac:dyDescent="0.2">
      <c r="H189" s="78">
        <v>1.2</v>
      </c>
      <c r="I189" s="80"/>
    </row>
    <row r="190" spans="8:10" x14ac:dyDescent="0.2">
      <c r="H190" s="78">
        <v>1.2</v>
      </c>
      <c r="I190" s="80"/>
    </row>
    <row r="191" spans="8:10" x14ac:dyDescent="0.2">
      <c r="H191" s="78">
        <v>1.2</v>
      </c>
      <c r="I191" s="80"/>
    </row>
    <row r="192" spans="8:10" x14ac:dyDescent="0.2">
      <c r="H192" s="78">
        <v>1.2</v>
      </c>
      <c r="I192" s="80"/>
    </row>
    <row r="193" spans="8:10" x14ac:dyDescent="0.2">
      <c r="H193" s="78">
        <v>1.2</v>
      </c>
      <c r="I193" s="80"/>
    </row>
    <row r="194" spans="8:10" x14ac:dyDescent="0.2">
      <c r="H194" s="78">
        <v>1.2</v>
      </c>
      <c r="I194" s="202">
        <f>SUM(H182:H194)</f>
        <v>28.349999999999994</v>
      </c>
      <c r="J194" s="77" t="s">
        <v>126</v>
      </c>
    </row>
    <row r="195" spans="8:10" x14ac:dyDescent="0.2">
      <c r="H195" s="78">
        <v>3.75</v>
      </c>
      <c r="I195" s="80"/>
    </row>
    <row r="196" spans="8:10" x14ac:dyDescent="0.2">
      <c r="H196" s="78">
        <v>3.75</v>
      </c>
      <c r="I196" s="80"/>
    </row>
    <row r="197" spans="8:10" x14ac:dyDescent="0.2">
      <c r="H197" s="78">
        <v>3.75</v>
      </c>
      <c r="I197" s="80"/>
    </row>
    <row r="198" spans="8:10" x14ac:dyDescent="0.2">
      <c r="H198" s="78">
        <v>3.75</v>
      </c>
      <c r="I198" s="80"/>
    </row>
    <row r="199" spans="8:10" x14ac:dyDescent="0.2">
      <c r="H199" s="78">
        <v>3.75</v>
      </c>
      <c r="I199" s="80"/>
    </row>
    <row r="200" spans="8:10" x14ac:dyDescent="0.2">
      <c r="H200" s="78">
        <v>1.2</v>
      </c>
      <c r="I200" s="80"/>
    </row>
    <row r="201" spans="8:10" x14ac:dyDescent="0.2">
      <c r="H201" s="78">
        <v>1.2</v>
      </c>
      <c r="I201" s="80"/>
    </row>
    <row r="202" spans="8:10" x14ac:dyDescent="0.2">
      <c r="H202" s="78">
        <v>1.2</v>
      </c>
      <c r="I202" s="80"/>
    </row>
    <row r="203" spans="8:10" x14ac:dyDescent="0.2">
      <c r="H203" s="78">
        <v>1.2</v>
      </c>
      <c r="I203" s="80"/>
    </row>
    <row r="204" spans="8:10" x14ac:dyDescent="0.2">
      <c r="H204" s="78">
        <v>1.2</v>
      </c>
      <c r="I204" s="80"/>
    </row>
    <row r="205" spans="8:10" x14ac:dyDescent="0.2">
      <c r="H205" s="78">
        <v>1.2</v>
      </c>
      <c r="I205" s="80"/>
    </row>
    <row r="206" spans="8:10" x14ac:dyDescent="0.2">
      <c r="H206" s="78">
        <v>1.2</v>
      </c>
      <c r="I206" s="80"/>
    </row>
    <row r="207" spans="8:10" x14ac:dyDescent="0.2">
      <c r="H207" s="78">
        <v>1.2</v>
      </c>
      <c r="I207" s="202">
        <f>SUM(H195:H207)</f>
        <v>28.349999999999994</v>
      </c>
      <c r="J207" s="77" t="s">
        <v>127</v>
      </c>
    </row>
    <row r="208" spans="8:10" x14ac:dyDescent="0.2">
      <c r="H208" s="78">
        <v>3.75</v>
      </c>
      <c r="I208" s="80"/>
    </row>
    <row r="209" spans="8:10" x14ac:dyDescent="0.2">
      <c r="H209" s="78">
        <v>3.75</v>
      </c>
      <c r="I209" s="80"/>
    </row>
    <row r="210" spans="8:10" x14ac:dyDescent="0.2">
      <c r="H210" s="78">
        <v>3.75</v>
      </c>
      <c r="I210" s="80"/>
    </row>
    <row r="211" spans="8:10" x14ac:dyDescent="0.2">
      <c r="H211" s="78">
        <v>3.75</v>
      </c>
      <c r="I211" s="80"/>
    </row>
    <row r="212" spans="8:10" x14ac:dyDescent="0.2">
      <c r="H212" s="78">
        <v>3.75</v>
      </c>
      <c r="I212" s="80"/>
    </row>
    <row r="213" spans="8:10" x14ac:dyDescent="0.2">
      <c r="H213" s="78">
        <v>1.2</v>
      </c>
      <c r="I213" s="80"/>
    </row>
    <row r="214" spans="8:10" x14ac:dyDescent="0.2">
      <c r="H214" s="78">
        <v>1.2</v>
      </c>
      <c r="I214" s="80"/>
    </row>
    <row r="215" spans="8:10" x14ac:dyDescent="0.2">
      <c r="H215" s="78">
        <v>1.2</v>
      </c>
      <c r="I215" s="80"/>
    </row>
    <row r="216" spans="8:10" x14ac:dyDescent="0.2">
      <c r="H216" s="78">
        <v>1.2</v>
      </c>
      <c r="I216" s="80"/>
    </row>
    <row r="217" spans="8:10" x14ac:dyDescent="0.2">
      <c r="H217" s="78">
        <v>1.2</v>
      </c>
      <c r="I217" s="80"/>
    </row>
    <row r="218" spans="8:10" x14ac:dyDescent="0.2">
      <c r="H218" s="78">
        <v>1.2</v>
      </c>
      <c r="I218" s="80"/>
    </row>
    <row r="219" spans="8:10" x14ac:dyDescent="0.2">
      <c r="H219" s="78">
        <v>1.2</v>
      </c>
      <c r="I219" s="80"/>
    </row>
    <row r="220" spans="8:10" x14ac:dyDescent="0.2">
      <c r="H220" s="78">
        <v>1.2</v>
      </c>
      <c r="I220" s="202">
        <f>SUM(H208:H220)</f>
        <v>28.349999999999994</v>
      </c>
      <c r="J220" s="77" t="s">
        <v>128</v>
      </c>
    </row>
    <row r="221" spans="8:10" x14ac:dyDescent="0.2">
      <c r="H221" s="78">
        <v>3.75</v>
      </c>
      <c r="I221" s="80"/>
    </row>
    <row r="222" spans="8:10" x14ac:dyDescent="0.2">
      <c r="H222" s="78">
        <v>3.75</v>
      </c>
      <c r="I222" s="80"/>
    </row>
    <row r="223" spans="8:10" x14ac:dyDescent="0.2">
      <c r="H223" s="78">
        <v>3.75</v>
      </c>
      <c r="I223" s="80"/>
    </row>
    <row r="224" spans="8:10" x14ac:dyDescent="0.2">
      <c r="H224" s="78">
        <v>3.75</v>
      </c>
      <c r="I224" s="80"/>
    </row>
    <row r="225" spans="8:10" x14ac:dyDescent="0.2">
      <c r="H225" s="78">
        <v>3.75</v>
      </c>
      <c r="I225" s="80"/>
    </row>
    <row r="226" spans="8:10" x14ac:dyDescent="0.2">
      <c r="H226" s="78">
        <v>1.2</v>
      </c>
      <c r="I226" s="80"/>
    </row>
    <row r="227" spans="8:10" x14ac:dyDescent="0.2">
      <c r="H227" s="78">
        <v>1.2</v>
      </c>
      <c r="I227" s="80"/>
    </row>
    <row r="228" spans="8:10" x14ac:dyDescent="0.2">
      <c r="H228" s="78">
        <v>1.2</v>
      </c>
      <c r="I228" s="80"/>
    </row>
    <row r="229" spans="8:10" x14ac:dyDescent="0.2">
      <c r="H229" s="78">
        <v>1.2</v>
      </c>
      <c r="I229" s="80"/>
    </row>
    <row r="230" spans="8:10" x14ac:dyDescent="0.2">
      <c r="H230" s="78">
        <v>1.2</v>
      </c>
      <c r="I230" s="80"/>
    </row>
    <row r="231" spans="8:10" x14ac:dyDescent="0.2">
      <c r="H231" s="78">
        <v>1.2</v>
      </c>
      <c r="I231" s="80"/>
    </row>
    <row r="232" spans="8:10" x14ac:dyDescent="0.2">
      <c r="H232" s="78">
        <v>1.2</v>
      </c>
      <c r="I232" s="80"/>
    </row>
    <row r="233" spans="8:10" x14ac:dyDescent="0.2">
      <c r="H233" s="78">
        <v>1.2</v>
      </c>
      <c r="I233" s="202">
        <f>SUM(H221:H233)</f>
        <v>28.349999999999994</v>
      </c>
      <c r="J233" s="77" t="s">
        <v>129</v>
      </c>
    </row>
    <row r="234" spans="8:10" x14ac:dyDescent="0.2">
      <c r="H234" s="78">
        <v>3.75</v>
      </c>
      <c r="I234" s="80"/>
    </row>
    <row r="235" spans="8:10" x14ac:dyDescent="0.2">
      <c r="H235" s="78">
        <v>3.75</v>
      </c>
      <c r="I235" s="80"/>
    </row>
    <row r="236" spans="8:10" x14ac:dyDescent="0.2">
      <c r="H236" s="78">
        <v>3.75</v>
      </c>
      <c r="I236" s="80"/>
    </row>
    <row r="237" spans="8:10" x14ac:dyDescent="0.2">
      <c r="H237" s="78">
        <v>3.75</v>
      </c>
      <c r="I237" s="80"/>
    </row>
    <row r="238" spans="8:10" x14ac:dyDescent="0.2">
      <c r="H238" s="78">
        <v>3.75</v>
      </c>
      <c r="I238" s="80"/>
    </row>
    <row r="239" spans="8:10" x14ac:dyDescent="0.2">
      <c r="H239" s="78">
        <v>1.2</v>
      </c>
      <c r="I239" s="80"/>
    </row>
    <row r="240" spans="8:10" x14ac:dyDescent="0.2">
      <c r="H240" s="78">
        <v>1.2</v>
      </c>
      <c r="I240" s="80"/>
    </row>
    <row r="241" spans="1:10" x14ac:dyDescent="0.2">
      <c r="H241" s="78">
        <v>1.2</v>
      </c>
      <c r="I241" s="80"/>
    </row>
    <row r="242" spans="1:10" x14ac:dyDescent="0.2">
      <c r="H242" s="78">
        <v>1.2</v>
      </c>
      <c r="I242" s="80"/>
    </row>
    <row r="243" spans="1:10" x14ac:dyDescent="0.2">
      <c r="H243" s="78">
        <v>1.2</v>
      </c>
      <c r="I243" s="80"/>
    </row>
    <row r="244" spans="1:10" x14ac:dyDescent="0.2">
      <c r="H244" s="78">
        <v>1.2</v>
      </c>
      <c r="I244" s="80"/>
    </row>
    <row r="245" spans="1:10" x14ac:dyDescent="0.2">
      <c r="H245" s="78">
        <v>1.2</v>
      </c>
      <c r="I245" s="80"/>
    </row>
    <row r="246" spans="1:10" x14ac:dyDescent="0.2">
      <c r="H246" s="78">
        <v>1.2</v>
      </c>
      <c r="I246" s="202">
        <f>SUM(H234:H246)</f>
        <v>28.349999999999994</v>
      </c>
      <c r="J246" s="77" t="s">
        <v>130</v>
      </c>
    </row>
    <row r="247" spans="1:10" ht="14.25" thickBot="1" x14ac:dyDescent="0.25">
      <c r="A247" s="77" t="s">
        <v>21</v>
      </c>
      <c r="E247" s="79">
        <f>SUM(E17:E59)</f>
        <v>100.4</v>
      </c>
      <c r="F247" s="79">
        <f>SUM(F17:F59)</f>
        <v>62.8</v>
      </c>
      <c r="G247" s="79">
        <f>SUM(G17:G59)</f>
        <v>73</v>
      </c>
      <c r="H247" s="79">
        <f>SUM(H17:H246)</f>
        <v>680.70000000000141</v>
      </c>
    </row>
    <row r="248" spans="1:10" ht="14.25" thickTop="1" x14ac:dyDescent="0.2"/>
    <row r="249" spans="1:10" x14ac:dyDescent="0.2">
      <c r="A249" s="77" t="s">
        <v>22</v>
      </c>
      <c r="B249" s="77" t="s">
        <v>105</v>
      </c>
      <c r="D249" s="77" t="s">
        <v>106</v>
      </c>
      <c r="E249" s="78">
        <v>6.4</v>
      </c>
      <c r="F249" s="78">
        <v>6.4</v>
      </c>
      <c r="G249" s="78">
        <v>6.4</v>
      </c>
    </row>
    <row r="250" spans="1:10" x14ac:dyDescent="0.2">
      <c r="E250" s="78">
        <v>6.4</v>
      </c>
      <c r="F250" s="78">
        <v>6.4</v>
      </c>
      <c r="G250" s="78">
        <v>6.4</v>
      </c>
    </row>
    <row r="251" spans="1:10" x14ac:dyDescent="0.2">
      <c r="E251" s="78">
        <v>6.4</v>
      </c>
      <c r="F251" s="78">
        <v>6.4</v>
      </c>
      <c r="G251" s="78">
        <v>6.4</v>
      </c>
    </row>
    <row r="252" spans="1:10" x14ac:dyDescent="0.2">
      <c r="E252" s="78">
        <v>6.4</v>
      </c>
      <c r="F252" s="78">
        <v>6.4</v>
      </c>
      <c r="G252" s="78">
        <v>6.4</v>
      </c>
    </row>
    <row r="253" spans="1:10" x14ac:dyDescent="0.2">
      <c r="D253" s="77" t="s">
        <v>107</v>
      </c>
      <c r="E253" s="78">
        <v>6.4</v>
      </c>
      <c r="F253" s="78">
        <v>6.4</v>
      </c>
      <c r="G253" s="78">
        <v>6.4</v>
      </c>
    </row>
    <row r="254" spans="1:10" x14ac:dyDescent="0.2">
      <c r="E254" s="78">
        <v>6.4</v>
      </c>
      <c r="F254" s="78">
        <v>6.4</v>
      </c>
      <c r="G254" s="78">
        <v>6.4</v>
      </c>
    </row>
    <row r="255" spans="1:10" x14ac:dyDescent="0.2">
      <c r="E255" s="78">
        <v>6.4</v>
      </c>
      <c r="F255" s="78">
        <v>6.4</v>
      </c>
      <c r="G255" s="78">
        <v>6.4</v>
      </c>
    </row>
    <row r="256" spans="1:10" x14ac:dyDescent="0.2">
      <c r="E256" s="78">
        <v>6.4</v>
      </c>
      <c r="F256" s="78">
        <v>6.4</v>
      </c>
      <c r="G256" s="78">
        <v>6.4</v>
      </c>
    </row>
    <row r="257" spans="1:10" x14ac:dyDescent="0.2">
      <c r="D257" s="77" t="s">
        <v>108</v>
      </c>
      <c r="E257" s="78">
        <v>6.4</v>
      </c>
      <c r="F257" s="78">
        <v>6.4</v>
      </c>
      <c r="G257" s="78">
        <v>6.4</v>
      </c>
    </row>
    <row r="258" spans="1:10" x14ac:dyDescent="0.2">
      <c r="E258" s="78">
        <v>6.4</v>
      </c>
      <c r="F258" s="78">
        <v>6.4</v>
      </c>
      <c r="G258" s="78">
        <v>6.4</v>
      </c>
    </row>
    <row r="259" spans="1:10" x14ac:dyDescent="0.2">
      <c r="E259" s="78">
        <v>6.4</v>
      </c>
      <c r="F259" s="78">
        <v>6.4</v>
      </c>
      <c r="G259" s="78">
        <v>6.4</v>
      </c>
    </row>
    <row r="260" spans="1:10" x14ac:dyDescent="0.2">
      <c r="E260" s="78">
        <v>6.4</v>
      </c>
      <c r="F260" s="78">
        <v>6.4</v>
      </c>
      <c r="G260" s="78">
        <v>6.4</v>
      </c>
    </row>
    <row r="261" spans="1:10" ht="14.25" thickBot="1" x14ac:dyDescent="0.25">
      <c r="A261" s="77" t="s">
        <v>22</v>
      </c>
      <c r="E261" s="79">
        <f>SUM(E249:E260)</f>
        <v>76.8</v>
      </c>
      <c r="F261" s="79">
        <f>SUM(F249:F260)</f>
        <v>76.8</v>
      </c>
      <c r="G261" s="79">
        <f>SUM(G249:G260)</f>
        <v>76.8</v>
      </c>
      <c r="H261" s="79">
        <f>SUM(H249:H260)</f>
        <v>0</v>
      </c>
      <c r="J261" s="203" t="s">
        <v>165</v>
      </c>
    </row>
    <row r="262" spans="1:10" ht="14.25" thickTop="1" x14ac:dyDescent="0.2"/>
    <row r="263" spans="1:10" x14ac:dyDescent="0.2">
      <c r="B263" s="77" t="s">
        <v>109</v>
      </c>
    </row>
    <row r="264" spans="1:10" x14ac:dyDescent="0.2">
      <c r="A264" s="77" t="s">
        <v>23</v>
      </c>
      <c r="B264" s="77" t="s">
        <v>133</v>
      </c>
      <c r="H264" s="78">
        <v>4</v>
      </c>
    </row>
    <row r="265" spans="1:10" x14ac:dyDescent="0.2">
      <c r="B265" s="77" t="s">
        <v>134</v>
      </c>
      <c r="H265" s="78">
        <v>4</v>
      </c>
    </row>
    <row r="266" spans="1:10" x14ac:dyDescent="0.2">
      <c r="H266" s="78">
        <v>3.15</v>
      </c>
    </row>
    <row r="267" spans="1:10" x14ac:dyDescent="0.2">
      <c r="H267" s="78">
        <v>3.15</v>
      </c>
    </row>
    <row r="268" spans="1:10" x14ac:dyDescent="0.2">
      <c r="H268" s="78">
        <v>6.3</v>
      </c>
    </row>
    <row r="269" spans="1:10" x14ac:dyDescent="0.2">
      <c r="H269" s="78">
        <v>18.5</v>
      </c>
      <c r="I269" s="202">
        <f>SUM(H264:H269)</f>
        <v>39.1</v>
      </c>
      <c r="J269" s="77" t="s">
        <v>99</v>
      </c>
    </row>
    <row r="270" spans="1:10" x14ac:dyDescent="0.2">
      <c r="H270" s="78">
        <v>3.15</v>
      </c>
    </row>
    <row r="271" spans="1:10" x14ac:dyDescent="0.2">
      <c r="H271" s="78">
        <v>3.15</v>
      </c>
    </row>
    <row r="272" spans="1:10" x14ac:dyDescent="0.2">
      <c r="H272" s="78">
        <v>3.15</v>
      </c>
    </row>
    <row r="273" spans="8:10" x14ac:dyDescent="0.2">
      <c r="H273" s="78">
        <v>3.15</v>
      </c>
    </row>
    <row r="274" spans="8:10" x14ac:dyDescent="0.2">
      <c r="H274" s="78">
        <v>3.15</v>
      </c>
    </row>
    <row r="275" spans="8:10" x14ac:dyDescent="0.2">
      <c r="H275" s="78">
        <v>3.15</v>
      </c>
      <c r="I275" s="202">
        <f>SUM(H270:H275)</f>
        <v>18.899999999999999</v>
      </c>
      <c r="J275" s="77" t="s">
        <v>100</v>
      </c>
    </row>
    <row r="276" spans="8:10" x14ac:dyDescent="0.2">
      <c r="H276" s="78">
        <v>3.15</v>
      </c>
    </row>
    <row r="277" spans="8:10" x14ac:dyDescent="0.2">
      <c r="H277" s="78">
        <v>3.15</v>
      </c>
    </row>
    <row r="278" spans="8:10" x14ac:dyDescent="0.2">
      <c r="H278" s="78">
        <v>3.15</v>
      </c>
    </row>
    <row r="279" spans="8:10" x14ac:dyDescent="0.2">
      <c r="H279" s="78">
        <v>3.15</v>
      </c>
    </row>
    <row r="280" spans="8:10" x14ac:dyDescent="0.2">
      <c r="H280" s="78">
        <v>3.15</v>
      </c>
    </row>
    <row r="281" spans="8:10" x14ac:dyDescent="0.2">
      <c r="H281" s="78">
        <v>3.15</v>
      </c>
      <c r="I281" s="202">
        <f>SUM(H276:H281)</f>
        <v>18.899999999999999</v>
      </c>
      <c r="J281" s="77" t="s">
        <v>101</v>
      </c>
    </row>
    <row r="282" spans="8:10" x14ac:dyDescent="0.2">
      <c r="H282" s="78">
        <v>3.15</v>
      </c>
    </row>
    <row r="283" spans="8:10" x14ac:dyDescent="0.2">
      <c r="H283" s="78">
        <v>3.15</v>
      </c>
    </row>
    <row r="284" spans="8:10" x14ac:dyDescent="0.2">
      <c r="H284" s="78">
        <v>3.15</v>
      </c>
    </row>
    <row r="285" spans="8:10" x14ac:dyDescent="0.2">
      <c r="H285" s="78">
        <v>3.15</v>
      </c>
    </row>
    <row r="286" spans="8:10" x14ac:dyDescent="0.2">
      <c r="H286" s="78">
        <v>3.15</v>
      </c>
    </row>
    <row r="287" spans="8:10" x14ac:dyDescent="0.2">
      <c r="H287" s="78">
        <v>3.15</v>
      </c>
      <c r="I287" s="202">
        <f>SUM(H282:H287)</f>
        <v>18.899999999999999</v>
      </c>
      <c r="J287" s="77" t="s">
        <v>102</v>
      </c>
    </row>
    <row r="288" spans="8:10" x14ac:dyDescent="0.2">
      <c r="H288" s="78">
        <v>3.15</v>
      </c>
    </row>
    <row r="289" spans="8:10" x14ac:dyDescent="0.2">
      <c r="H289" s="78">
        <v>3.15</v>
      </c>
    </row>
    <row r="290" spans="8:10" x14ac:dyDescent="0.2">
      <c r="H290" s="78">
        <v>3.15</v>
      </c>
    </row>
    <row r="291" spans="8:10" x14ac:dyDescent="0.2">
      <c r="H291" s="78">
        <v>3.15</v>
      </c>
    </row>
    <row r="292" spans="8:10" x14ac:dyDescent="0.2">
      <c r="H292" s="78">
        <v>3.15</v>
      </c>
    </row>
    <row r="293" spans="8:10" x14ac:dyDescent="0.2">
      <c r="H293" s="78">
        <v>3.15</v>
      </c>
      <c r="I293" s="202">
        <f>SUM(H288:H293)</f>
        <v>18.899999999999999</v>
      </c>
      <c r="J293" s="77" t="s">
        <v>103</v>
      </c>
    </row>
    <row r="294" spans="8:10" x14ac:dyDescent="0.2">
      <c r="H294" s="78">
        <v>3.15</v>
      </c>
    </row>
    <row r="295" spans="8:10" x14ac:dyDescent="0.2">
      <c r="H295" s="78">
        <v>3.15</v>
      </c>
    </row>
    <row r="296" spans="8:10" x14ac:dyDescent="0.2">
      <c r="H296" s="78">
        <v>4.8</v>
      </c>
    </row>
    <row r="297" spans="8:10" x14ac:dyDescent="0.2">
      <c r="H297" s="78">
        <v>4.8</v>
      </c>
    </row>
    <row r="298" spans="8:10" x14ac:dyDescent="0.2">
      <c r="H298" s="78">
        <v>3.15</v>
      </c>
    </row>
    <row r="299" spans="8:10" x14ac:dyDescent="0.2">
      <c r="H299" s="78">
        <v>4.8</v>
      </c>
      <c r="I299" s="202">
        <f>SUM(H294:H299)</f>
        <v>23.849999999999998</v>
      </c>
      <c r="J299" s="77" t="s">
        <v>104</v>
      </c>
    </row>
    <row r="300" spans="8:10" x14ac:dyDescent="0.2">
      <c r="H300" s="78">
        <v>16.5</v>
      </c>
    </row>
    <row r="301" spans="8:10" x14ac:dyDescent="0.2">
      <c r="H301" s="78">
        <v>17.100000000000001</v>
      </c>
    </row>
    <row r="302" spans="8:10" x14ac:dyDescent="0.2">
      <c r="H302" s="78">
        <v>16.399999999999999</v>
      </c>
    </row>
    <row r="303" spans="8:10" x14ac:dyDescent="0.2">
      <c r="H303" s="78">
        <v>24.3</v>
      </c>
    </row>
    <row r="304" spans="8:10" x14ac:dyDescent="0.2">
      <c r="H304" s="78">
        <v>8.5</v>
      </c>
    </row>
    <row r="305" spans="1:10" x14ac:dyDescent="0.2">
      <c r="H305" s="78">
        <v>20.3</v>
      </c>
      <c r="I305" s="202">
        <f>SUM(H300:H305)</f>
        <v>103.1</v>
      </c>
      <c r="J305" s="77" t="s">
        <v>117</v>
      </c>
    </row>
    <row r="306" spans="1:10" ht="14.25" thickBot="1" x14ac:dyDescent="0.25">
      <c r="A306" s="77" t="s">
        <v>23</v>
      </c>
      <c r="E306" s="79">
        <f>SUM(E264:E305)</f>
        <v>0</v>
      </c>
      <c r="F306" s="79">
        <f>SUM(F264:F305)</f>
        <v>0</v>
      </c>
      <c r="G306" s="79">
        <f>SUM(G264:G305)</f>
        <v>0</v>
      </c>
      <c r="H306" s="79">
        <f>SUM(H264:H305)</f>
        <v>241.65000000000015</v>
      </c>
    </row>
    <row r="307" spans="1:10" ht="14.25" thickTop="1" x14ac:dyDescent="0.2"/>
    <row r="308" spans="1:10" x14ac:dyDescent="0.2">
      <c r="A308" s="77" t="s">
        <v>24</v>
      </c>
      <c r="B308" s="77" t="s">
        <v>93</v>
      </c>
    </row>
    <row r="309" spans="1:10" x14ac:dyDescent="0.2">
      <c r="B309" s="77" t="s">
        <v>110</v>
      </c>
      <c r="E309" s="78">
        <v>14.9</v>
      </c>
      <c r="F309" s="78">
        <v>14.5</v>
      </c>
      <c r="G309" s="78">
        <v>22.5</v>
      </c>
    </row>
    <row r="310" spans="1:10" ht="14.25" thickBot="1" x14ac:dyDescent="0.25">
      <c r="A310" s="77" t="s">
        <v>24</v>
      </c>
      <c r="E310" s="79">
        <f>SUM(E309)</f>
        <v>14.9</v>
      </c>
      <c r="F310" s="79">
        <f>SUM(F309)</f>
        <v>14.5</v>
      </c>
      <c r="G310" s="79">
        <f>SUM(G309)</f>
        <v>22.5</v>
      </c>
      <c r="H310" s="79">
        <f>SUM(H309)</f>
        <v>0</v>
      </c>
      <c r="I310" s="203" t="s">
        <v>165</v>
      </c>
    </row>
    <row r="311" spans="1:10" ht="14.25" thickTop="1" x14ac:dyDescent="0.2"/>
    <row r="312" spans="1:10" x14ac:dyDescent="0.2">
      <c r="A312" s="77" t="s">
        <v>25</v>
      </c>
      <c r="B312" s="77" t="s">
        <v>131</v>
      </c>
      <c r="H312" s="78">
        <v>7.9</v>
      </c>
    </row>
    <row r="313" spans="1:10" x14ac:dyDescent="0.2">
      <c r="H313" s="78">
        <v>7.9</v>
      </c>
    </row>
    <row r="314" spans="1:10" x14ac:dyDescent="0.2">
      <c r="H314" s="78">
        <v>4.8</v>
      </c>
    </row>
    <row r="315" spans="1:10" x14ac:dyDescent="0.2">
      <c r="H315" s="78">
        <v>4.2</v>
      </c>
    </row>
    <row r="316" spans="1:10" x14ac:dyDescent="0.2">
      <c r="H316" s="78">
        <v>4.2</v>
      </c>
    </row>
    <row r="317" spans="1:10" x14ac:dyDescent="0.2">
      <c r="H317" s="78">
        <v>116.5</v>
      </c>
      <c r="I317" s="202">
        <f>SUM(H312:H317)</f>
        <v>145.5</v>
      </c>
      <c r="J317" s="77" t="s">
        <v>117</v>
      </c>
    </row>
    <row r="318" spans="1:10" x14ac:dyDescent="0.2">
      <c r="H318" s="78">
        <v>3.15</v>
      </c>
    </row>
    <row r="319" spans="1:10" x14ac:dyDescent="0.2">
      <c r="H319" s="78">
        <v>3.15</v>
      </c>
    </row>
    <row r="320" spans="1:10" x14ac:dyDescent="0.2">
      <c r="H320" s="78">
        <v>3.15</v>
      </c>
    </row>
    <row r="321" spans="8:10" x14ac:dyDescent="0.2">
      <c r="H321" s="78">
        <v>3.15</v>
      </c>
    </row>
    <row r="322" spans="8:10" x14ac:dyDescent="0.2">
      <c r="H322" s="78">
        <v>3.15</v>
      </c>
    </row>
    <row r="323" spans="8:10" x14ac:dyDescent="0.2">
      <c r="H323" s="78">
        <v>3.15</v>
      </c>
    </row>
    <row r="324" spans="8:10" x14ac:dyDescent="0.2">
      <c r="H324" s="78">
        <v>3.15</v>
      </c>
    </row>
    <row r="325" spans="8:10" x14ac:dyDescent="0.2">
      <c r="H325" s="78">
        <v>3.15</v>
      </c>
      <c r="I325" s="202">
        <f>SUM(H318:H325)</f>
        <v>25.199999999999996</v>
      </c>
      <c r="J325" s="77" t="s">
        <v>118</v>
      </c>
    </row>
    <row r="326" spans="8:10" x14ac:dyDescent="0.2">
      <c r="H326" s="78">
        <v>3.15</v>
      </c>
    </row>
    <row r="327" spans="8:10" x14ac:dyDescent="0.2">
      <c r="H327" s="78">
        <v>3.15</v>
      </c>
    </row>
    <row r="328" spans="8:10" x14ac:dyDescent="0.2">
      <c r="H328" s="78">
        <v>3.15</v>
      </c>
    </row>
    <row r="329" spans="8:10" x14ac:dyDescent="0.2">
      <c r="H329" s="78">
        <v>3.15</v>
      </c>
    </row>
    <row r="330" spans="8:10" x14ac:dyDescent="0.2">
      <c r="H330" s="78">
        <v>3.15</v>
      </c>
    </row>
    <row r="331" spans="8:10" x14ac:dyDescent="0.2">
      <c r="H331" s="78">
        <v>3.15</v>
      </c>
    </row>
    <row r="332" spans="8:10" x14ac:dyDescent="0.2">
      <c r="H332" s="78">
        <v>3.15</v>
      </c>
    </row>
    <row r="333" spans="8:10" x14ac:dyDescent="0.2">
      <c r="H333" s="78">
        <v>3.15</v>
      </c>
      <c r="I333" s="202">
        <f>SUM(H326:H333)</f>
        <v>25.199999999999996</v>
      </c>
      <c r="J333" s="77" t="s">
        <v>119</v>
      </c>
    </row>
    <row r="334" spans="8:10" x14ac:dyDescent="0.2">
      <c r="H334" s="78">
        <v>3.15</v>
      </c>
    </row>
    <row r="335" spans="8:10" x14ac:dyDescent="0.2">
      <c r="H335" s="78">
        <v>3.15</v>
      </c>
    </row>
    <row r="336" spans="8:10" x14ac:dyDescent="0.2">
      <c r="H336" s="78">
        <v>3.15</v>
      </c>
    </row>
    <row r="337" spans="8:10" x14ac:dyDescent="0.2">
      <c r="H337" s="78">
        <v>3.15</v>
      </c>
    </row>
    <row r="338" spans="8:10" x14ac:dyDescent="0.2">
      <c r="H338" s="78">
        <v>3.15</v>
      </c>
    </row>
    <row r="339" spans="8:10" x14ac:dyDescent="0.2">
      <c r="H339" s="78">
        <v>3.15</v>
      </c>
    </row>
    <row r="340" spans="8:10" x14ac:dyDescent="0.2">
      <c r="H340" s="78">
        <v>3.15</v>
      </c>
    </row>
    <row r="341" spans="8:10" x14ac:dyDescent="0.2">
      <c r="H341" s="78">
        <v>3.15</v>
      </c>
      <c r="I341" s="202">
        <f>SUM(H334:H341)</f>
        <v>25.199999999999996</v>
      </c>
      <c r="J341" s="77" t="s">
        <v>120</v>
      </c>
    </row>
    <row r="342" spans="8:10" x14ac:dyDescent="0.2">
      <c r="H342" s="78">
        <v>3.15</v>
      </c>
    </row>
    <row r="343" spans="8:10" x14ac:dyDescent="0.2">
      <c r="H343" s="78">
        <v>3.15</v>
      </c>
    </row>
    <row r="344" spans="8:10" x14ac:dyDescent="0.2">
      <c r="H344" s="78">
        <v>3.15</v>
      </c>
    </row>
    <row r="345" spans="8:10" x14ac:dyDescent="0.2">
      <c r="H345" s="78">
        <v>3.15</v>
      </c>
    </row>
    <row r="346" spans="8:10" x14ac:dyDescent="0.2">
      <c r="H346" s="78">
        <v>3.15</v>
      </c>
    </row>
    <row r="347" spans="8:10" x14ac:dyDescent="0.2">
      <c r="H347" s="78">
        <v>3.15</v>
      </c>
    </row>
    <row r="348" spans="8:10" x14ac:dyDescent="0.2">
      <c r="H348" s="78">
        <v>3.15</v>
      </c>
    </row>
    <row r="349" spans="8:10" x14ac:dyDescent="0.2">
      <c r="H349" s="78">
        <v>3.15</v>
      </c>
      <c r="I349" s="202">
        <f>SUM(H342:H349)</f>
        <v>25.199999999999996</v>
      </c>
      <c r="J349" s="77" t="s">
        <v>121</v>
      </c>
    </row>
    <row r="350" spans="8:10" x14ac:dyDescent="0.2">
      <c r="H350" s="78">
        <v>3.15</v>
      </c>
    </row>
    <row r="351" spans="8:10" x14ac:dyDescent="0.2">
      <c r="H351" s="78">
        <v>3.15</v>
      </c>
    </row>
    <row r="352" spans="8:10" x14ac:dyDescent="0.2">
      <c r="H352" s="78">
        <v>3.15</v>
      </c>
    </row>
    <row r="353" spans="8:10" x14ac:dyDescent="0.2">
      <c r="H353" s="78">
        <v>3.15</v>
      </c>
    </row>
    <row r="354" spans="8:10" x14ac:dyDescent="0.2">
      <c r="H354" s="78">
        <v>3.15</v>
      </c>
    </row>
    <row r="355" spans="8:10" x14ac:dyDescent="0.2">
      <c r="H355" s="78">
        <v>3.15</v>
      </c>
    </row>
    <row r="356" spans="8:10" x14ac:dyDescent="0.2">
      <c r="H356" s="78">
        <v>3.15</v>
      </c>
    </row>
    <row r="357" spans="8:10" x14ac:dyDescent="0.2">
      <c r="H357" s="78">
        <v>3.15</v>
      </c>
      <c r="I357" s="202">
        <f>SUM(H350:H357)</f>
        <v>25.199999999999996</v>
      </c>
      <c r="J357" s="77" t="s">
        <v>122</v>
      </c>
    </row>
    <row r="358" spans="8:10" x14ac:dyDescent="0.2">
      <c r="H358" s="78">
        <v>3.15</v>
      </c>
    </row>
    <row r="359" spans="8:10" x14ac:dyDescent="0.2">
      <c r="H359" s="78">
        <v>3.15</v>
      </c>
    </row>
    <row r="360" spans="8:10" x14ac:dyDescent="0.2">
      <c r="H360" s="78">
        <v>3.15</v>
      </c>
    </row>
    <row r="361" spans="8:10" x14ac:dyDescent="0.2">
      <c r="H361" s="78">
        <v>3.15</v>
      </c>
    </row>
    <row r="362" spans="8:10" x14ac:dyDescent="0.2">
      <c r="H362" s="78">
        <v>3.15</v>
      </c>
    </row>
    <row r="363" spans="8:10" x14ac:dyDescent="0.2">
      <c r="H363" s="78">
        <v>3.15</v>
      </c>
    </row>
    <row r="364" spans="8:10" x14ac:dyDescent="0.2">
      <c r="H364" s="78">
        <v>3.15</v>
      </c>
    </row>
    <row r="365" spans="8:10" x14ac:dyDescent="0.2">
      <c r="H365" s="78">
        <v>3.15</v>
      </c>
      <c r="I365" s="202">
        <f>SUM(H358:H365)</f>
        <v>25.199999999999996</v>
      </c>
      <c r="J365" s="77" t="s">
        <v>123</v>
      </c>
    </row>
    <row r="366" spans="8:10" x14ac:dyDescent="0.2">
      <c r="H366" s="78">
        <v>3.15</v>
      </c>
    </row>
    <row r="367" spans="8:10" x14ac:dyDescent="0.2">
      <c r="H367" s="78">
        <v>3.15</v>
      </c>
    </row>
    <row r="368" spans="8:10" x14ac:dyDescent="0.2">
      <c r="H368" s="78">
        <v>3.15</v>
      </c>
    </row>
    <row r="369" spans="8:10" x14ac:dyDescent="0.2">
      <c r="H369" s="78">
        <v>3.15</v>
      </c>
    </row>
    <row r="370" spans="8:10" x14ac:dyDescent="0.2">
      <c r="H370" s="78">
        <v>3.15</v>
      </c>
    </row>
    <row r="371" spans="8:10" x14ac:dyDescent="0.2">
      <c r="H371" s="78">
        <v>3.15</v>
      </c>
    </row>
    <row r="372" spans="8:10" x14ac:dyDescent="0.2">
      <c r="H372" s="78">
        <v>3.15</v>
      </c>
    </row>
    <row r="373" spans="8:10" x14ac:dyDescent="0.2">
      <c r="H373" s="78">
        <v>3.15</v>
      </c>
      <c r="I373" s="202">
        <f>SUM(H366:H373)</f>
        <v>25.199999999999996</v>
      </c>
      <c r="J373" s="77" t="s">
        <v>124</v>
      </c>
    </row>
    <row r="374" spans="8:10" x14ac:dyDescent="0.2">
      <c r="H374" s="78">
        <v>3.15</v>
      </c>
    </row>
    <row r="375" spans="8:10" x14ac:dyDescent="0.2">
      <c r="H375" s="78">
        <v>3.15</v>
      </c>
    </row>
    <row r="376" spans="8:10" x14ac:dyDescent="0.2">
      <c r="H376" s="78">
        <v>3.15</v>
      </c>
    </row>
    <row r="377" spans="8:10" x14ac:dyDescent="0.2">
      <c r="H377" s="78">
        <v>3.15</v>
      </c>
    </row>
    <row r="378" spans="8:10" x14ac:dyDescent="0.2">
      <c r="H378" s="78">
        <v>3.15</v>
      </c>
    </row>
    <row r="379" spans="8:10" x14ac:dyDescent="0.2">
      <c r="H379" s="78">
        <v>3.15</v>
      </c>
    </row>
    <row r="380" spans="8:10" x14ac:dyDescent="0.2">
      <c r="H380" s="78">
        <v>3.15</v>
      </c>
    </row>
    <row r="381" spans="8:10" x14ac:dyDescent="0.2">
      <c r="H381" s="78">
        <v>3.15</v>
      </c>
      <c r="I381" s="202">
        <f>SUM(H374:H381)</f>
        <v>25.199999999999996</v>
      </c>
      <c r="J381" s="77" t="s">
        <v>125</v>
      </c>
    </row>
    <row r="382" spans="8:10" x14ac:dyDescent="0.2">
      <c r="H382" s="78">
        <v>3.15</v>
      </c>
    </row>
    <row r="383" spans="8:10" x14ac:dyDescent="0.2">
      <c r="H383" s="78">
        <v>3.15</v>
      </c>
    </row>
    <row r="384" spans="8:10" x14ac:dyDescent="0.2">
      <c r="H384" s="78">
        <v>3.15</v>
      </c>
    </row>
    <row r="385" spans="8:10" x14ac:dyDescent="0.2">
      <c r="H385" s="78">
        <v>3.15</v>
      </c>
    </row>
    <row r="386" spans="8:10" x14ac:dyDescent="0.2">
      <c r="H386" s="78">
        <v>3.15</v>
      </c>
    </row>
    <row r="387" spans="8:10" x14ac:dyDescent="0.2">
      <c r="H387" s="78">
        <v>3.15</v>
      </c>
    </row>
    <row r="388" spans="8:10" x14ac:dyDescent="0.2">
      <c r="H388" s="78">
        <v>3.15</v>
      </c>
    </row>
    <row r="389" spans="8:10" x14ac:dyDescent="0.2">
      <c r="H389" s="78">
        <v>3.15</v>
      </c>
      <c r="I389" s="202">
        <f>SUM(H382:H389)</f>
        <v>25.199999999999996</v>
      </c>
      <c r="J389" s="77" t="s">
        <v>126</v>
      </c>
    </row>
    <row r="390" spans="8:10" x14ac:dyDescent="0.2">
      <c r="H390" s="78">
        <v>3.15</v>
      </c>
    </row>
    <row r="391" spans="8:10" x14ac:dyDescent="0.2">
      <c r="H391" s="78">
        <v>3.15</v>
      </c>
    </row>
    <row r="392" spans="8:10" x14ac:dyDescent="0.2">
      <c r="H392" s="78">
        <v>3.15</v>
      </c>
    </row>
    <row r="393" spans="8:10" x14ac:dyDescent="0.2">
      <c r="H393" s="78">
        <v>3.15</v>
      </c>
    </row>
    <row r="394" spans="8:10" x14ac:dyDescent="0.2">
      <c r="H394" s="78">
        <v>3.15</v>
      </c>
    </row>
    <row r="395" spans="8:10" x14ac:dyDescent="0.2">
      <c r="H395" s="78">
        <v>3.15</v>
      </c>
    </row>
    <row r="396" spans="8:10" x14ac:dyDescent="0.2">
      <c r="H396" s="78">
        <v>3.15</v>
      </c>
    </row>
    <row r="397" spans="8:10" x14ac:dyDescent="0.2">
      <c r="H397" s="78">
        <v>3.15</v>
      </c>
      <c r="I397" s="202">
        <f>SUM(H390:H397)</f>
        <v>25.199999999999996</v>
      </c>
      <c r="J397" s="77" t="s">
        <v>127</v>
      </c>
    </row>
    <row r="398" spans="8:10" x14ac:dyDescent="0.2">
      <c r="H398" s="78">
        <v>3.15</v>
      </c>
    </row>
    <row r="399" spans="8:10" x14ac:dyDescent="0.2">
      <c r="H399" s="78">
        <v>3.15</v>
      </c>
    </row>
    <row r="400" spans="8:10" x14ac:dyDescent="0.2">
      <c r="H400" s="78">
        <v>3.15</v>
      </c>
    </row>
    <row r="401" spans="8:10" x14ac:dyDescent="0.2">
      <c r="H401" s="78">
        <v>3.15</v>
      </c>
    </row>
    <row r="402" spans="8:10" x14ac:dyDescent="0.2">
      <c r="H402" s="78">
        <v>3.15</v>
      </c>
    </row>
    <row r="403" spans="8:10" x14ac:dyDescent="0.2">
      <c r="H403" s="78">
        <v>3.15</v>
      </c>
    </row>
    <row r="404" spans="8:10" x14ac:dyDescent="0.2">
      <c r="H404" s="78">
        <v>3.15</v>
      </c>
    </row>
    <row r="405" spans="8:10" x14ac:dyDescent="0.2">
      <c r="H405" s="78">
        <v>3.15</v>
      </c>
      <c r="I405" s="202">
        <f>SUM(H398:H405)</f>
        <v>25.199999999999996</v>
      </c>
      <c r="J405" s="77" t="s">
        <v>128</v>
      </c>
    </row>
    <row r="406" spans="8:10" x14ac:dyDescent="0.2">
      <c r="H406" s="78">
        <v>3.15</v>
      </c>
    </row>
    <row r="407" spans="8:10" x14ac:dyDescent="0.2">
      <c r="H407" s="78">
        <v>3.15</v>
      </c>
    </row>
    <row r="408" spans="8:10" x14ac:dyDescent="0.2">
      <c r="H408" s="78">
        <v>3.15</v>
      </c>
    </row>
    <row r="409" spans="8:10" x14ac:dyDescent="0.2">
      <c r="H409" s="78">
        <v>3.15</v>
      </c>
    </row>
    <row r="410" spans="8:10" x14ac:dyDescent="0.2">
      <c r="H410" s="78">
        <v>3.15</v>
      </c>
    </row>
    <row r="411" spans="8:10" x14ac:dyDescent="0.2">
      <c r="H411" s="78">
        <v>3.15</v>
      </c>
    </row>
    <row r="412" spans="8:10" x14ac:dyDescent="0.2">
      <c r="H412" s="78">
        <v>3.15</v>
      </c>
    </row>
    <row r="413" spans="8:10" x14ac:dyDescent="0.2">
      <c r="H413" s="78">
        <v>3.15</v>
      </c>
      <c r="I413" s="202">
        <f>SUM(H406:H413)</f>
        <v>25.199999999999996</v>
      </c>
      <c r="J413" s="77" t="s">
        <v>129</v>
      </c>
    </row>
    <row r="414" spans="8:10" x14ac:dyDescent="0.2">
      <c r="H414" s="78">
        <v>3.15</v>
      </c>
    </row>
    <row r="415" spans="8:10" x14ac:dyDescent="0.2">
      <c r="H415" s="78">
        <v>3.15</v>
      </c>
    </row>
    <row r="416" spans="8:10" x14ac:dyDescent="0.2">
      <c r="H416" s="78">
        <v>3.15</v>
      </c>
    </row>
    <row r="417" spans="1:10" x14ac:dyDescent="0.2">
      <c r="H417" s="78">
        <v>3.15</v>
      </c>
    </row>
    <row r="418" spans="1:10" x14ac:dyDescent="0.2">
      <c r="H418" s="78">
        <v>3.15</v>
      </c>
    </row>
    <row r="419" spans="1:10" x14ac:dyDescent="0.2">
      <c r="H419" s="78">
        <v>3.15</v>
      </c>
    </row>
    <row r="420" spans="1:10" x14ac:dyDescent="0.2">
      <c r="H420" s="78">
        <v>3.15</v>
      </c>
    </row>
    <row r="421" spans="1:10" x14ac:dyDescent="0.2">
      <c r="H421" s="78">
        <v>3.15</v>
      </c>
      <c r="I421" s="202">
        <f>SUM(H414:H421)</f>
        <v>25.199999999999996</v>
      </c>
      <c r="J421" s="77" t="s">
        <v>130</v>
      </c>
    </row>
    <row r="422" spans="1:10" ht="14.25" thickBot="1" x14ac:dyDescent="0.25">
      <c r="A422" s="77" t="s">
        <v>25</v>
      </c>
      <c r="E422" s="79">
        <f>SUM(E312:E421)</f>
        <v>0</v>
      </c>
      <c r="F422" s="79">
        <f>SUM(F312:F421)</f>
        <v>0</v>
      </c>
      <c r="G422" s="79">
        <f>SUM(G312:G421)</f>
        <v>0</v>
      </c>
      <c r="H422" s="79">
        <f>SUM(H312:H421)</f>
        <v>473.09999999999866</v>
      </c>
    </row>
    <row r="423" spans="1:10" ht="14.25" thickTop="1" x14ac:dyDescent="0.2"/>
    <row r="425" spans="1:10" x14ac:dyDescent="0.2">
      <c r="A425" s="77" t="s">
        <v>26</v>
      </c>
      <c r="B425" s="84" t="s">
        <v>135</v>
      </c>
      <c r="H425" s="78">
        <v>4.55</v>
      </c>
    </row>
    <row r="426" spans="1:10" x14ac:dyDescent="0.2">
      <c r="H426" s="78">
        <v>4.55</v>
      </c>
    </row>
    <row r="427" spans="1:10" x14ac:dyDescent="0.2">
      <c r="H427" s="78">
        <v>4.55</v>
      </c>
    </row>
    <row r="428" spans="1:10" x14ac:dyDescent="0.2">
      <c r="H428" s="78">
        <v>4.55</v>
      </c>
    </row>
    <row r="429" spans="1:10" x14ac:dyDescent="0.2">
      <c r="H429" s="78">
        <v>4.55</v>
      </c>
    </row>
    <row r="430" spans="1:10" x14ac:dyDescent="0.2">
      <c r="H430" s="78">
        <v>4.55</v>
      </c>
    </row>
    <row r="431" spans="1:10" x14ac:dyDescent="0.2">
      <c r="H431" s="78">
        <v>4.55</v>
      </c>
    </row>
    <row r="432" spans="1:10" x14ac:dyDescent="0.2">
      <c r="H432" s="78">
        <v>4.55</v>
      </c>
    </row>
    <row r="433" spans="8:10" x14ac:dyDescent="0.2">
      <c r="H433" s="78">
        <v>4.55</v>
      </c>
    </row>
    <row r="434" spans="8:10" x14ac:dyDescent="0.2">
      <c r="H434" s="78">
        <v>4.55</v>
      </c>
    </row>
    <row r="435" spans="8:10" x14ac:dyDescent="0.2">
      <c r="H435" s="78">
        <v>4.55</v>
      </c>
    </row>
    <row r="436" spans="8:10" x14ac:dyDescent="0.2">
      <c r="H436" s="78">
        <v>4.55</v>
      </c>
    </row>
    <row r="437" spans="8:10" x14ac:dyDescent="0.2">
      <c r="H437" s="78">
        <v>4.55</v>
      </c>
    </row>
    <row r="438" spans="8:10" x14ac:dyDescent="0.2">
      <c r="H438" s="78">
        <v>4.55</v>
      </c>
      <c r="I438" s="202">
        <f>SUM(H425:H438)</f>
        <v>63.699999999999982</v>
      </c>
      <c r="J438" s="77" t="s">
        <v>118</v>
      </c>
    </row>
    <row r="439" spans="8:10" x14ac:dyDescent="0.2">
      <c r="H439" s="78">
        <v>4.55</v>
      </c>
    </row>
    <row r="440" spans="8:10" x14ac:dyDescent="0.2">
      <c r="H440" s="78">
        <v>4.55</v>
      </c>
    </row>
    <row r="441" spans="8:10" x14ac:dyDescent="0.2">
      <c r="H441" s="78">
        <v>4.55</v>
      </c>
    </row>
    <row r="442" spans="8:10" x14ac:dyDescent="0.2">
      <c r="H442" s="78">
        <v>4.55</v>
      </c>
    </row>
    <row r="443" spans="8:10" x14ac:dyDescent="0.2">
      <c r="H443" s="78">
        <v>4.55</v>
      </c>
    </row>
    <row r="444" spans="8:10" x14ac:dyDescent="0.2">
      <c r="H444" s="78">
        <v>4.55</v>
      </c>
    </row>
    <row r="445" spans="8:10" x14ac:dyDescent="0.2">
      <c r="H445" s="78">
        <v>4.55</v>
      </c>
    </row>
    <row r="446" spans="8:10" x14ac:dyDescent="0.2">
      <c r="H446" s="78">
        <v>4.55</v>
      </c>
    </row>
    <row r="447" spans="8:10" x14ac:dyDescent="0.2">
      <c r="H447" s="78">
        <v>4.55</v>
      </c>
    </row>
    <row r="448" spans="8:10" x14ac:dyDescent="0.2">
      <c r="H448" s="78">
        <v>4.55</v>
      </c>
    </row>
    <row r="449" spans="8:10" x14ac:dyDescent="0.2">
      <c r="H449" s="78">
        <v>4.55</v>
      </c>
    </row>
    <row r="450" spans="8:10" x14ac:dyDescent="0.2">
      <c r="H450" s="78">
        <v>4.55</v>
      </c>
    </row>
    <row r="451" spans="8:10" x14ac:dyDescent="0.2">
      <c r="H451" s="78">
        <v>4.55</v>
      </c>
    </row>
    <row r="452" spans="8:10" x14ac:dyDescent="0.2">
      <c r="H452" s="78">
        <v>4.55</v>
      </c>
      <c r="I452" s="202">
        <f>SUM(H439:H452)</f>
        <v>63.699999999999982</v>
      </c>
      <c r="J452" s="77" t="s">
        <v>119</v>
      </c>
    </row>
    <row r="453" spans="8:10" x14ac:dyDescent="0.2">
      <c r="H453" s="78">
        <v>4.55</v>
      </c>
    </row>
    <row r="454" spans="8:10" x14ac:dyDescent="0.2">
      <c r="H454" s="78">
        <v>4.55</v>
      </c>
    </row>
    <row r="455" spans="8:10" x14ac:dyDescent="0.2">
      <c r="H455" s="78">
        <v>4.55</v>
      </c>
    </row>
    <row r="456" spans="8:10" x14ac:dyDescent="0.2">
      <c r="H456" s="78">
        <v>4.55</v>
      </c>
    </row>
    <row r="457" spans="8:10" x14ac:dyDescent="0.2">
      <c r="H457" s="78">
        <v>4.55</v>
      </c>
    </row>
    <row r="458" spans="8:10" x14ac:dyDescent="0.2">
      <c r="H458" s="78">
        <v>4.55</v>
      </c>
    </row>
    <row r="459" spans="8:10" x14ac:dyDescent="0.2">
      <c r="H459" s="78">
        <v>4.55</v>
      </c>
    </row>
    <row r="460" spans="8:10" x14ac:dyDescent="0.2">
      <c r="H460" s="78">
        <v>4.55</v>
      </c>
    </row>
    <row r="461" spans="8:10" x14ac:dyDescent="0.2">
      <c r="H461" s="78">
        <v>4.55</v>
      </c>
    </row>
    <row r="462" spans="8:10" x14ac:dyDescent="0.2">
      <c r="H462" s="78">
        <v>4.55</v>
      </c>
    </row>
    <row r="463" spans="8:10" x14ac:dyDescent="0.2">
      <c r="H463" s="78">
        <v>4.55</v>
      </c>
    </row>
    <row r="464" spans="8:10" x14ac:dyDescent="0.2">
      <c r="H464" s="78">
        <v>4.55</v>
      </c>
    </row>
    <row r="465" spans="8:10" x14ac:dyDescent="0.2">
      <c r="H465" s="78">
        <v>4.55</v>
      </c>
    </row>
    <row r="466" spans="8:10" x14ac:dyDescent="0.2">
      <c r="H466" s="78">
        <v>4.55</v>
      </c>
      <c r="I466" s="202">
        <f>SUM(H453:H466)</f>
        <v>63.699999999999982</v>
      </c>
      <c r="J466" s="77" t="s">
        <v>120</v>
      </c>
    </row>
    <row r="467" spans="8:10" x14ac:dyDescent="0.2">
      <c r="H467" s="78">
        <v>4.55</v>
      </c>
    </row>
    <row r="468" spans="8:10" x14ac:dyDescent="0.2">
      <c r="H468" s="78">
        <v>4.55</v>
      </c>
    </row>
    <row r="469" spans="8:10" x14ac:dyDescent="0.2">
      <c r="H469" s="78">
        <v>4.55</v>
      </c>
    </row>
    <row r="470" spans="8:10" x14ac:dyDescent="0.2">
      <c r="H470" s="78">
        <v>4.55</v>
      </c>
    </row>
    <row r="471" spans="8:10" x14ac:dyDescent="0.2">
      <c r="H471" s="78">
        <v>4.55</v>
      </c>
    </row>
    <row r="472" spans="8:10" x14ac:dyDescent="0.2">
      <c r="H472" s="78">
        <v>4.55</v>
      </c>
    </row>
    <row r="473" spans="8:10" x14ac:dyDescent="0.2">
      <c r="H473" s="78">
        <v>4.55</v>
      </c>
    </row>
    <row r="474" spans="8:10" x14ac:dyDescent="0.2">
      <c r="H474" s="78">
        <v>4.55</v>
      </c>
    </row>
    <row r="475" spans="8:10" x14ac:dyDescent="0.2">
      <c r="H475" s="78">
        <v>4.55</v>
      </c>
    </row>
    <row r="476" spans="8:10" x14ac:dyDescent="0.2">
      <c r="H476" s="78">
        <v>4.55</v>
      </c>
    </row>
    <row r="477" spans="8:10" x14ac:dyDescent="0.2">
      <c r="H477" s="78">
        <v>4.55</v>
      </c>
    </row>
    <row r="478" spans="8:10" x14ac:dyDescent="0.2">
      <c r="H478" s="78">
        <v>4.55</v>
      </c>
    </row>
    <row r="479" spans="8:10" x14ac:dyDescent="0.2">
      <c r="H479" s="78">
        <v>4.55</v>
      </c>
    </row>
    <row r="480" spans="8:10" x14ac:dyDescent="0.2">
      <c r="H480" s="78">
        <v>4.55</v>
      </c>
      <c r="I480" s="202">
        <f>SUM(H467:H480)</f>
        <v>63.699999999999982</v>
      </c>
      <c r="J480" s="77" t="s">
        <v>121</v>
      </c>
    </row>
    <row r="481" spans="8:10" x14ac:dyDescent="0.2">
      <c r="H481" s="78">
        <v>4.55</v>
      </c>
    </row>
    <row r="482" spans="8:10" x14ac:dyDescent="0.2">
      <c r="H482" s="78">
        <v>4.55</v>
      </c>
    </row>
    <row r="483" spans="8:10" x14ac:dyDescent="0.2">
      <c r="H483" s="78">
        <v>4.55</v>
      </c>
    </row>
    <row r="484" spans="8:10" x14ac:dyDescent="0.2">
      <c r="H484" s="78">
        <v>4.55</v>
      </c>
    </row>
    <row r="485" spans="8:10" x14ac:dyDescent="0.2">
      <c r="H485" s="78">
        <v>4.55</v>
      </c>
    </row>
    <row r="486" spans="8:10" x14ac:dyDescent="0.2">
      <c r="H486" s="78">
        <v>4.55</v>
      </c>
    </row>
    <row r="487" spans="8:10" x14ac:dyDescent="0.2">
      <c r="H487" s="78">
        <v>4.55</v>
      </c>
    </row>
    <row r="488" spans="8:10" x14ac:dyDescent="0.2">
      <c r="H488" s="78">
        <v>4.55</v>
      </c>
    </row>
    <row r="489" spans="8:10" x14ac:dyDescent="0.2">
      <c r="H489" s="78">
        <v>4.55</v>
      </c>
    </row>
    <row r="490" spans="8:10" x14ac:dyDescent="0.2">
      <c r="H490" s="78">
        <v>4.55</v>
      </c>
    </row>
    <row r="491" spans="8:10" x14ac:dyDescent="0.2">
      <c r="H491" s="78">
        <v>4.55</v>
      </c>
    </row>
    <row r="492" spans="8:10" x14ac:dyDescent="0.2">
      <c r="H492" s="78">
        <v>4.55</v>
      </c>
    </row>
    <row r="493" spans="8:10" x14ac:dyDescent="0.2">
      <c r="H493" s="78">
        <v>4.55</v>
      </c>
    </row>
    <row r="494" spans="8:10" x14ac:dyDescent="0.2">
      <c r="H494" s="78">
        <v>4.55</v>
      </c>
      <c r="I494" s="202">
        <f>SUM(H481:H494)</f>
        <v>63.699999999999982</v>
      </c>
      <c r="J494" s="77" t="s">
        <v>122</v>
      </c>
    </row>
    <row r="495" spans="8:10" x14ac:dyDescent="0.2">
      <c r="H495" s="78">
        <v>4.55</v>
      </c>
    </row>
    <row r="496" spans="8:10" x14ac:dyDescent="0.2">
      <c r="H496" s="78">
        <v>4.55</v>
      </c>
    </row>
    <row r="497" spans="8:10" x14ac:dyDescent="0.2">
      <c r="H497" s="78">
        <v>4.55</v>
      </c>
    </row>
    <row r="498" spans="8:10" x14ac:dyDescent="0.2">
      <c r="H498" s="78">
        <v>4.55</v>
      </c>
    </row>
    <row r="499" spans="8:10" x14ac:dyDescent="0.2">
      <c r="H499" s="78">
        <v>4.55</v>
      </c>
    </row>
    <row r="500" spans="8:10" x14ac:dyDescent="0.2">
      <c r="H500" s="78">
        <v>4.55</v>
      </c>
    </row>
    <row r="501" spans="8:10" x14ac:dyDescent="0.2">
      <c r="H501" s="78">
        <v>4.55</v>
      </c>
    </row>
    <row r="502" spans="8:10" x14ac:dyDescent="0.2">
      <c r="H502" s="78">
        <v>4.55</v>
      </c>
    </row>
    <row r="503" spans="8:10" x14ac:dyDescent="0.2">
      <c r="H503" s="78">
        <v>4.55</v>
      </c>
    </row>
    <row r="504" spans="8:10" x14ac:dyDescent="0.2">
      <c r="H504" s="78">
        <v>4.55</v>
      </c>
    </row>
    <row r="505" spans="8:10" x14ac:dyDescent="0.2">
      <c r="H505" s="78">
        <v>4.55</v>
      </c>
    </row>
    <row r="506" spans="8:10" x14ac:dyDescent="0.2">
      <c r="H506" s="78">
        <v>4.55</v>
      </c>
    </row>
    <row r="507" spans="8:10" x14ac:dyDescent="0.2">
      <c r="H507" s="78">
        <v>4.55</v>
      </c>
    </row>
    <row r="508" spans="8:10" x14ac:dyDescent="0.2">
      <c r="H508" s="78">
        <v>4.55</v>
      </c>
      <c r="I508" s="202">
        <f>SUM(H495:H508)</f>
        <v>63.699999999999982</v>
      </c>
      <c r="J508" s="77" t="s">
        <v>123</v>
      </c>
    </row>
    <row r="509" spans="8:10" x14ac:dyDescent="0.2">
      <c r="H509" s="78">
        <v>4.55</v>
      </c>
    </row>
    <row r="510" spans="8:10" x14ac:dyDescent="0.2">
      <c r="H510" s="78">
        <v>4.55</v>
      </c>
    </row>
    <row r="511" spans="8:10" x14ac:dyDescent="0.2">
      <c r="H511" s="78">
        <v>4.55</v>
      </c>
    </row>
    <row r="512" spans="8:10" x14ac:dyDescent="0.2">
      <c r="H512" s="78">
        <v>4.55</v>
      </c>
    </row>
    <row r="513" spans="8:10" x14ac:dyDescent="0.2">
      <c r="H513" s="78">
        <v>4.55</v>
      </c>
    </row>
    <row r="514" spans="8:10" x14ac:dyDescent="0.2">
      <c r="H514" s="78">
        <v>4.55</v>
      </c>
    </row>
    <row r="515" spans="8:10" x14ac:dyDescent="0.2">
      <c r="H515" s="78">
        <v>4.55</v>
      </c>
    </row>
    <row r="516" spans="8:10" x14ac:dyDescent="0.2">
      <c r="H516" s="78">
        <v>4.55</v>
      </c>
    </row>
    <row r="517" spans="8:10" x14ac:dyDescent="0.2">
      <c r="H517" s="78">
        <v>4.55</v>
      </c>
    </row>
    <row r="518" spans="8:10" x14ac:dyDescent="0.2">
      <c r="H518" s="78">
        <v>4.55</v>
      </c>
    </row>
    <row r="519" spans="8:10" x14ac:dyDescent="0.2">
      <c r="H519" s="78">
        <v>4.55</v>
      </c>
    </row>
    <row r="520" spans="8:10" x14ac:dyDescent="0.2">
      <c r="H520" s="78">
        <v>4.55</v>
      </c>
    </row>
    <row r="521" spans="8:10" x14ac:dyDescent="0.2">
      <c r="H521" s="78">
        <v>4.55</v>
      </c>
    </row>
    <row r="522" spans="8:10" x14ac:dyDescent="0.2">
      <c r="H522" s="78">
        <v>4.55</v>
      </c>
      <c r="I522" s="202">
        <f>SUM(H509:H522)</f>
        <v>63.699999999999982</v>
      </c>
      <c r="J522" s="77" t="s">
        <v>124</v>
      </c>
    </row>
    <row r="523" spans="8:10" x14ac:dyDescent="0.2">
      <c r="H523" s="78">
        <v>4.55</v>
      </c>
    </row>
    <row r="524" spans="8:10" x14ac:dyDescent="0.2">
      <c r="H524" s="78">
        <v>4.55</v>
      </c>
    </row>
    <row r="525" spans="8:10" x14ac:dyDescent="0.2">
      <c r="H525" s="78">
        <v>4.55</v>
      </c>
    </row>
    <row r="526" spans="8:10" x14ac:dyDescent="0.2">
      <c r="H526" s="78">
        <v>4.55</v>
      </c>
    </row>
    <row r="527" spans="8:10" x14ac:dyDescent="0.2">
      <c r="H527" s="78">
        <v>4.55</v>
      </c>
    </row>
    <row r="528" spans="8:10" x14ac:dyDescent="0.2">
      <c r="H528" s="78">
        <v>4.55</v>
      </c>
    </row>
    <row r="529" spans="8:10" x14ac:dyDescent="0.2">
      <c r="H529" s="78">
        <v>4.55</v>
      </c>
    </row>
    <row r="530" spans="8:10" x14ac:dyDescent="0.2">
      <c r="H530" s="78">
        <v>4.55</v>
      </c>
    </row>
    <row r="531" spans="8:10" x14ac:dyDescent="0.2">
      <c r="H531" s="78">
        <v>4.55</v>
      </c>
    </row>
    <row r="532" spans="8:10" x14ac:dyDescent="0.2">
      <c r="H532" s="78">
        <v>4.55</v>
      </c>
    </row>
    <row r="533" spans="8:10" x14ac:dyDescent="0.2">
      <c r="H533" s="78">
        <v>4.55</v>
      </c>
    </row>
    <row r="534" spans="8:10" x14ac:dyDescent="0.2">
      <c r="H534" s="78">
        <v>4.55</v>
      </c>
    </row>
    <row r="535" spans="8:10" x14ac:dyDescent="0.2">
      <c r="H535" s="78">
        <v>4.55</v>
      </c>
    </row>
    <row r="536" spans="8:10" x14ac:dyDescent="0.2">
      <c r="H536" s="78">
        <v>4.55</v>
      </c>
      <c r="I536" s="202">
        <f>SUM(H523:H536)</f>
        <v>63.699999999999982</v>
      </c>
      <c r="J536" s="77" t="s">
        <v>125</v>
      </c>
    </row>
    <row r="537" spans="8:10" x14ac:dyDescent="0.2">
      <c r="H537" s="78">
        <v>4.55</v>
      </c>
    </row>
    <row r="538" spans="8:10" x14ac:dyDescent="0.2">
      <c r="H538" s="78">
        <v>4.55</v>
      </c>
    </row>
    <row r="539" spans="8:10" x14ac:dyDescent="0.2">
      <c r="H539" s="78">
        <v>4.55</v>
      </c>
    </row>
    <row r="540" spans="8:10" x14ac:dyDescent="0.2">
      <c r="H540" s="78">
        <v>4.55</v>
      </c>
    </row>
    <row r="541" spans="8:10" x14ac:dyDescent="0.2">
      <c r="H541" s="78">
        <v>4.55</v>
      </c>
    </row>
    <row r="542" spans="8:10" x14ac:dyDescent="0.2">
      <c r="H542" s="78">
        <v>4.55</v>
      </c>
    </row>
    <row r="543" spans="8:10" x14ac:dyDescent="0.2">
      <c r="H543" s="78">
        <v>4.55</v>
      </c>
    </row>
    <row r="544" spans="8:10" x14ac:dyDescent="0.2">
      <c r="H544" s="78">
        <v>4.55</v>
      </c>
    </row>
    <row r="545" spans="8:10" x14ac:dyDescent="0.2">
      <c r="H545" s="78">
        <v>4.55</v>
      </c>
    </row>
    <row r="546" spans="8:10" x14ac:dyDescent="0.2">
      <c r="H546" s="78">
        <v>4.55</v>
      </c>
    </row>
    <row r="547" spans="8:10" x14ac:dyDescent="0.2">
      <c r="H547" s="78">
        <v>4.55</v>
      </c>
    </row>
    <row r="548" spans="8:10" x14ac:dyDescent="0.2">
      <c r="H548" s="78">
        <v>4.55</v>
      </c>
    </row>
    <row r="549" spans="8:10" x14ac:dyDescent="0.2">
      <c r="H549" s="78">
        <v>4.55</v>
      </c>
    </row>
    <row r="550" spans="8:10" x14ac:dyDescent="0.2">
      <c r="H550" s="78">
        <v>4.55</v>
      </c>
      <c r="I550" s="202">
        <f>SUM(H537:H550)</f>
        <v>63.699999999999982</v>
      </c>
      <c r="J550" s="77" t="s">
        <v>126</v>
      </c>
    </row>
    <row r="551" spans="8:10" x14ac:dyDescent="0.2">
      <c r="H551" s="78">
        <v>4.55</v>
      </c>
    </row>
    <row r="552" spans="8:10" x14ac:dyDescent="0.2">
      <c r="H552" s="78">
        <v>4.55</v>
      </c>
    </row>
    <row r="553" spans="8:10" x14ac:dyDescent="0.2">
      <c r="H553" s="78">
        <v>4.55</v>
      </c>
    </row>
    <row r="554" spans="8:10" x14ac:dyDescent="0.2">
      <c r="H554" s="78">
        <v>4.55</v>
      </c>
    </row>
    <row r="555" spans="8:10" x14ac:dyDescent="0.2">
      <c r="H555" s="78">
        <v>4.55</v>
      </c>
    </row>
    <row r="556" spans="8:10" x14ac:dyDescent="0.2">
      <c r="H556" s="78">
        <v>4.55</v>
      </c>
    </row>
    <row r="557" spans="8:10" x14ac:dyDescent="0.2">
      <c r="H557" s="78">
        <v>4.55</v>
      </c>
    </row>
    <row r="558" spans="8:10" x14ac:dyDescent="0.2">
      <c r="H558" s="78">
        <v>4.55</v>
      </c>
    </row>
    <row r="559" spans="8:10" x14ac:dyDescent="0.2">
      <c r="H559" s="78">
        <v>4.55</v>
      </c>
    </row>
    <row r="560" spans="8:10" x14ac:dyDescent="0.2">
      <c r="H560" s="78">
        <v>4.55</v>
      </c>
    </row>
    <row r="561" spans="8:10" x14ac:dyDescent="0.2">
      <c r="H561" s="78">
        <v>4.55</v>
      </c>
    </row>
    <row r="562" spans="8:10" x14ac:dyDescent="0.2">
      <c r="H562" s="78">
        <v>4.55</v>
      </c>
    </row>
    <row r="563" spans="8:10" x14ac:dyDescent="0.2">
      <c r="H563" s="78">
        <v>4.55</v>
      </c>
    </row>
    <row r="564" spans="8:10" x14ac:dyDescent="0.2">
      <c r="H564" s="78">
        <v>4.55</v>
      </c>
      <c r="I564" s="202">
        <f>SUM(H551:H564)</f>
        <v>63.699999999999982</v>
      </c>
      <c r="J564" s="77" t="s">
        <v>127</v>
      </c>
    </row>
    <row r="565" spans="8:10" x14ac:dyDescent="0.2">
      <c r="H565" s="78">
        <v>4.55</v>
      </c>
    </row>
    <row r="566" spans="8:10" x14ac:dyDescent="0.2">
      <c r="H566" s="78">
        <v>4.55</v>
      </c>
    </row>
    <row r="567" spans="8:10" x14ac:dyDescent="0.2">
      <c r="H567" s="78">
        <v>4.55</v>
      </c>
    </row>
    <row r="568" spans="8:10" x14ac:dyDescent="0.2">
      <c r="H568" s="78">
        <v>4.55</v>
      </c>
    </row>
    <row r="569" spans="8:10" x14ac:dyDescent="0.2">
      <c r="H569" s="78">
        <v>4.55</v>
      </c>
    </row>
    <row r="570" spans="8:10" x14ac:dyDescent="0.2">
      <c r="H570" s="78">
        <v>4.55</v>
      </c>
    </row>
    <row r="571" spans="8:10" x14ac:dyDescent="0.2">
      <c r="H571" s="78">
        <v>4.55</v>
      </c>
    </row>
    <row r="572" spans="8:10" x14ac:dyDescent="0.2">
      <c r="H572" s="78">
        <v>4.55</v>
      </c>
    </row>
    <row r="573" spans="8:10" x14ac:dyDescent="0.2">
      <c r="H573" s="78">
        <v>4.55</v>
      </c>
    </row>
    <row r="574" spans="8:10" x14ac:dyDescent="0.2">
      <c r="H574" s="78">
        <v>4.55</v>
      </c>
    </row>
    <row r="575" spans="8:10" x14ac:dyDescent="0.2">
      <c r="H575" s="78">
        <v>4.55</v>
      </c>
    </row>
    <row r="576" spans="8:10" x14ac:dyDescent="0.2">
      <c r="H576" s="78">
        <v>4.55</v>
      </c>
    </row>
    <row r="577" spans="8:10" x14ac:dyDescent="0.2">
      <c r="H577" s="78">
        <v>4.55</v>
      </c>
    </row>
    <row r="578" spans="8:10" x14ac:dyDescent="0.2">
      <c r="H578" s="78">
        <v>4.55</v>
      </c>
      <c r="I578" s="202">
        <f>SUM(H565:H578)</f>
        <v>63.699999999999982</v>
      </c>
      <c r="J578" s="77" t="s">
        <v>128</v>
      </c>
    </row>
    <row r="579" spans="8:10" x14ac:dyDescent="0.2">
      <c r="H579" s="78">
        <v>4.55</v>
      </c>
    </row>
    <row r="580" spans="8:10" x14ac:dyDescent="0.2">
      <c r="H580" s="78">
        <v>4.55</v>
      </c>
    </row>
    <row r="581" spans="8:10" x14ac:dyDescent="0.2">
      <c r="H581" s="78">
        <v>4.55</v>
      </c>
    </row>
    <row r="582" spans="8:10" x14ac:dyDescent="0.2">
      <c r="H582" s="78">
        <v>4.55</v>
      </c>
    </row>
    <row r="583" spans="8:10" x14ac:dyDescent="0.2">
      <c r="H583" s="78">
        <v>4.55</v>
      </c>
    </row>
    <row r="584" spans="8:10" x14ac:dyDescent="0.2">
      <c r="H584" s="78">
        <v>4.55</v>
      </c>
    </row>
    <row r="585" spans="8:10" x14ac:dyDescent="0.2">
      <c r="H585" s="78">
        <v>4.55</v>
      </c>
    </row>
    <row r="586" spans="8:10" x14ac:dyDescent="0.2">
      <c r="H586" s="78">
        <v>4.55</v>
      </c>
    </row>
    <row r="587" spans="8:10" x14ac:dyDescent="0.2">
      <c r="H587" s="78">
        <v>4.55</v>
      </c>
    </row>
    <row r="588" spans="8:10" x14ac:dyDescent="0.2">
      <c r="H588" s="78">
        <v>4.55</v>
      </c>
    </row>
    <row r="589" spans="8:10" x14ac:dyDescent="0.2">
      <c r="H589" s="78">
        <v>4.55</v>
      </c>
    </row>
    <row r="590" spans="8:10" x14ac:dyDescent="0.2">
      <c r="H590" s="78">
        <v>4.55</v>
      </c>
    </row>
    <row r="591" spans="8:10" x14ac:dyDescent="0.2">
      <c r="H591" s="78">
        <v>4.55</v>
      </c>
    </row>
    <row r="592" spans="8:10" x14ac:dyDescent="0.2">
      <c r="H592" s="78">
        <v>4.55</v>
      </c>
      <c r="I592" s="202">
        <f>SUM(H579:H592)</f>
        <v>63.699999999999982</v>
      </c>
      <c r="J592" s="77" t="s">
        <v>129</v>
      </c>
    </row>
    <row r="593" spans="1:10" x14ac:dyDescent="0.2">
      <c r="H593" s="78">
        <v>4.55</v>
      </c>
    </row>
    <row r="594" spans="1:10" x14ac:dyDescent="0.2">
      <c r="H594" s="78">
        <v>4.55</v>
      </c>
    </row>
    <row r="595" spans="1:10" x14ac:dyDescent="0.2">
      <c r="H595" s="78">
        <v>4.55</v>
      </c>
    </row>
    <row r="596" spans="1:10" x14ac:dyDescent="0.2">
      <c r="H596" s="78">
        <v>4.55</v>
      </c>
    </row>
    <row r="597" spans="1:10" x14ac:dyDescent="0.2">
      <c r="H597" s="78">
        <v>4.55</v>
      </c>
    </row>
    <row r="598" spans="1:10" x14ac:dyDescent="0.2">
      <c r="H598" s="78">
        <v>4.55</v>
      </c>
    </row>
    <row r="599" spans="1:10" x14ac:dyDescent="0.2">
      <c r="H599" s="78">
        <v>4.55</v>
      </c>
    </row>
    <row r="600" spans="1:10" x14ac:dyDescent="0.2">
      <c r="H600" s="78">
        <v>4.55</v>
      </c>
    </row>
    <row r="601" spans="1:10" x14ac:dyDescent="0.2">
      <c r="H601" s="78">
        <v>4.55</v>
      </c>
    </row>
    <row r="602" spans="1:10" x14ac:dyDescent="0.2">
      <c r="H602" s="78">
        <v>4.55</v>
      </c>
      <c r="I602" s="202">
        <f>SUM(H593:H602)</f>
        <v>45.499999999999993</v>
      </c>
      <c r="J602" s="77" t="s">
        <v>130</v>
      </c>
    </row>
    <row r="603" spans="1:10" ht="14.25" thickBot="1" x14ac:dyDescent="0.25">
      <c r="A603" s="77" t="s">
        <v>26</v>
      </c>
      <c r="E603" s="79">
        <f>SUM(E425:E602)</f>
        <v>0</v>
      </c>
      <c r="F603" s="79">
        <f>SUM(F425:F602)</f>
        <v>0</v>
      </c>
      <c r="G603" s="79">
        <f>SUM(G425:G602)</f>
        <v>0</v>
      </c>
      <c r="H603" s="79">
        <f>SUM(H425:H602)</f>
        <v>809.89999999999793</v>
      </c>
    </row>
    <row r="604" spans="1:10" ht="14.25" thickTop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V231"/>
  <sheetViews>
    <sheetView tabSelected="1" view="pageBreakPreview" zoomScaleNormal="85" zoomScaleSheetLayoutView="100" workbookViewId="0">
      <pane xSplit="3" ySplit="6" topLeftCell="D7" activePane="bottomRight" state="frozenSplit"/>
      <selection pane="topRight" activeCell="D1" sqref="D1"/>
      <selection pane="bottomLeft" activeCell="A7" sqref="A7"/>
      <selection pane="bottomRight" activeCell="O73" sqref="O73"/>
    </sheetView>
  </sheetViews>
  <sheetFormatPr defaultColWidth="9.140625" defaultRowHeight="15" x14ac:dyDescent="0.3"/>
  <cols>
    <col min="1" max="1" width="8.140625" style="179" customWidth="1"/>
    <col min="2" max="2" width="59" style="109" customWidth="1"/>
    <col min="3" max="3" width="5.28515625" style="110" bestFit="1" customWidth="1"/>
    <col min="4" max="4" width="16" style="116" bestFit="1" customWidth="1"/>
    <col min="5" max="5" width="10.28515625" style="116" customWidth="1"/>
    <col min="6" max="6" width="18.28515625" style="116" bestFit="1" customWidth="1"/>
    <col min="7" max="7" width="16" style="116" bestFit="1" customWidth="1"/>
    <col min="8" max="8" width="11.140625" style="116" customWidth="1"/>
    <col min="9" max="9" width="18.28515625" style="116" bestFit="1" customWidth="1"/>
    <col min="10" max="12" width="10.28515625" style="178" customWidth="1"/>
    <col min="13" max="13" width="18.28515625" style="116" bestFit="1" customWidth="1"/>
    <col min="14" max="14" width="10.28515625" style="114" customWidth="1"/>
    <col min="15" max="15" width="12.42578125" style="115" bestFit="1" customWidth="1"/>
    <col min="16" max="204" width="10.28515625" style="116" customWidth="1"/>
    <col min="205" max="16384" width="9.140625" style="116"/>
  </cols>
  <sheetData>
    <row r="1" spans="1:204" s="102" customFormat="1" ht="13.5" x14ac:dyDescent="0.25">
      <c r="A1" s="99"/>
      <c r="B1" s="100"/>
      <c r="C1" s="101"/>
      <c r="J1" s="103"/>
      <c r="K1" s="103"/>
      <c r="L1" s="103"/>
      <c r="N1" s="104"/>
      <c r="O1" s="105"/>
    </row>
    <row r="2" spans="1:204" s="102" customFormat="1" ht="13.5" x14ac:dyDescent="0.2">
      <c r="A2" s="106" t="s">
        <v>136</v>
      </c>
      <c r="B2" s="107"/>
      <c r="C2" s="101"/>
      <c r="J2" s="103"/>
      <c r="K2" s="103"/>
      <c r="L2" s="103"/>
      <c r="N2" s="104"/>
      <c r="O2" s="105"/>
    </row>
    <row r="3" spans="1:204" x14ac:dyDescent="0.3">
      <c r="A3" s="108"/>
      <c r="D3" s="102"/>
      <c r="E3" s="111"/>
      <c r="F3" s="112"/>
      <c r="G3" s="102"/>
      <c r="H3" s="111"/>
      <c r="I3" s="112"/>
      <c r="J3" s="113"/>
      <c r="K3" s="113"/>
      <c r="L3" s="113"/>
      <c r="M3" s="112"/>
    </row>
    <row r="4" spans="1:204" s="120" customFormat="1" x14ac:dyDescent="0.3">
      <c r="A4" s="117" t="s">
        <v>149</v>
      </c>
      <c r="B4" s="109"/>
      <c r="C4" s="110"/>
      <c r="D4" s="102"/>
      <c r="E4" s="111"/>
      <c r="F4" s="112"/>
      <c r="G4" s="102"/>
      <c r="H4" s="111"/>
      <c r="I4" s="112"/>
      <c r="J4" s="113"/>
      <c r="K4" s="113"/>
      <c r="L4" s="113"/>
      <c r="M4" s="112"/>
      <c r="N4" s="118"/>
      <c r="O4" s="119"/>
    </row>
    <row r="5" spans="1:204" ht="15" customHeight="1" x14ac:dyDescent="0.3">
      <c r="A5" s="121"/>
      <c r="B5" s="122"/>
      <c r="C5" s="123"/>
      <c r="D5" s="235" t="s">
        <v>33</v>
      </c>
      <c r="E5" s="236"/>
      <c r="F5" s="237"/>
      <c r="G5" s="235" t="s">
        <v>150</v>
      </c>
      <c r="H5" s="236"/>
      <c r="I5" s="237"/>
      <c r="J5" s="124"/>
      <c r="K5" s="124"/>
      <c r="L5" s="238" t="s">
        <v>137</v>
      </c>
      <c r="M5" s="238"/>
    </row>
    <row r="6" spans="1:204" ht="15.75" customHeight="1" x14ac:dyDescent="0.3">
      <c r="A6" s="125" t="s">
        <v>138</v>
      </c>
      <c r="B6" s="126" t="s">
        <v>139</v>
      </c>
      <c r="C6" s="127" t="s">
        <v>140</v>
      </c>
      <c r="D6" s="128" t="s">
        <v>141</v>
      </c>
      <c r="E6" s="129" t="s">
        <v>142</v>
      </c>
      <c r="F6" s="130" t="s">
        <v>143</v>
      </c>
      <c r="G6" s="128" t="s">
        <v>141</v>
      </c>
      <c r="H6" s="129" t="s">
        <v>142</v>
      </c>
      <c r="I6" s="130" t="s">
        <v>143</v>
      </c>
      <c r="J6" s="131" t="s">
        <v>94</v>
      </c>
      <c r="K6" s="131" t="s">
        <v>95</v>
      </c>
      <c r="L6" s="131" t="s">
        <v>144</v>
      </c>
      <c r="M6" s="132" t="s">
        <v>143</v>
      </c>
      <c r="N6" s="114" t="s">
        <v>145</v>
      </c>
    </row>
    <row r="7" spans="1:204" ht="15" customHeight="1" x14ac:dyDescent="0.3">
      <c r="A7" s="133"/>
      <c r="B7" s="134"/>
      <c r="C7" s="135"/>
      <c r="D7" s="136"/>
      <c r="E7" s="137"/>
      <c r="F7" s="138"/>
      <c r="G7" s="136"/>
      <c r="H7" s="137"/>
      <c r="I7" s="138"/>
      <c r="J7" s="139"/>
      <c r="K7" s="139"/>
      <c r="L7" s="139"/>
      <c r="M7" s="140"/>
    </row>
    <row r="8" spans="1:204" ht="15" customHeight="1" x14ac:dyDescent="0.3">
      <c r="A8" s="141"/>
      <c r="B8" s="190" t="s">
        <v>146</v>
      </c>
      <c r="C8" s="142"/>
      <c r="D8" s="143"/>
      <c r="E8" s="144"/>
      <c r="F8" s="145"/>
      <c r="G8" s="143"/>
      <c r="H8" s="144"/>
      <c r="I8" s="145"/>
      <c r="J8" s="146"/>
      <c r="K8" s="146"/>
      <c r="L8" s="146"/>
      <c r="M8" s="147"/>
    </row>
    <row r="9" spans="1:204" s="115" customFormat="1" x14ac:dyDescent="0.3">
      <c r="A9" s="148"/>
      <c r="B9" s="148" t="s">
        <v>151</v>
      </c>
      <c r="C9" s="142"/>
      <c r="D9" s="143"/>
      <c r="E9" s="144"/>
      <c r="F9" s="145"/>
      <c r="G9" s="143"/>
      <c r="H9" s="144"/>
      <c r="I9" s="145"/>
      <c r="J9" s="146"/>
      <c r="K9" s="146"/>
      <c r="L9" s="146"/>
      <c r="M9" s="147"/>
      <c r="N9" s="114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</row>
    <row r="10" spans="1:204" s="115" customFormat="1" x14ac:dyDescent="0.3">
      <c r="A10" s="149"/>
      <c r="B10" s="150"/>
      <c r="C10" s="142"/>
      <c r="D10" s="143"/>
      <c r="E10" s="144"/>
      <c r="F10" s="151"/>
      <c r="G10" s="143"/>
      <c r="H10" s="144"/>
      <c r="I10" s="151"/>
      <c r="J10" s="146"/>
      <c r="K10" s="146"/>
      <c r="L10" s="146"/>
      <c r="M10" s="152"/>
      <c r="N10" s="114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</row>
    <row r="11" spans="1:204" s="115" customFormat="1" ht="45" x14ac:dyDescent="0.3">
      <c r="A11" s="149" t="s">
        <v>19</v>
      </c>
      <c r="B11" s="187" t="s">
        <v>154</v>
      </c>
      <c r="C11" s="158"/>
      <c r="D11" s="143"/>
      <c r="E11" s="144"/>
      <c r="F11" s="151"/>
      <c r="G11" s="143"/>
      <c r="H11" s="144"/>
      <c r="I11" s="151"/>
      <c r="J11" s="146"/>
      <c r="K11" s="146"/>
      <c r="L11" s="146"/>
      <c r="M11" s="159"/>
      <c r="N11" s="160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</row>
    <row r="12" spans="1:204" s="115" customFormat="1" x14ac:dyDescent="0.3">
      <c r="A12" s="149"/>
      <c r="B12" s="156"/>
      <c r="C12" s="158"/>
      <c r="D12" s="143"/>
      <c r="E12" s="144"/>
      <c r="F12" s="151"/>
      <c r="G12" s="143"/>
      <c r="H12" s="144"/>
      <c r="I12" s="151"/>
      <c r="J12" s="146"/>
      <c r="K12" s="146"/>
      <c r="L12" s="146"/>
      <c r="M12" s="159"/>
      <c r="N12" s="160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</row>
    <row r="13" spans="1:204" s="115" customFormat="1" x14ac:dyDescent="0.3">
      <c r="A13" s="149"/>
      <c r="B13" s="213" t="s">
        <v>157</v>
      </c>
      <c r="C13" s="158"/>
      <c r="D13" s="143"/>
      <c r="E13" s="144"/>
      <c r="F13" s="151"/>
      <c r="G13" s="143"/>
      <c r="H13" s="144"/>
      <c r="I13" s="151"/>
      <c r="J13" s="146"/>
      <c r="K13" s="146"/>
      <c r="L13" s="146"/>
      <c r="M13" s="159"/>
      <c r="N13" s="160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</row>
    <row r="14" spans="1:204" s="115" customFormat="1" x14ac:dyDescent="0.3">
      <c r="A14" s="149"/>
      <c r="B14" s="156" t="s">
        <v>43</v>
      </c>
      <c r="C14" s="158" t="s">
        <v>5</v>
      </c>
      <c r="D14" s="143">
        <v>47.3</v>
      </c>
      <c r="E14" s="144">
        <v>262</v>
      </c>
      <c r="F14" s="151">
        <f>+ROUND(D14*-E14,2)</f>
        <v>-12392.6</v>
      </c>
      <c r="G14" s="143">
        <v>42.57</v>
      </c>
      <c r="H14" s="144">
        <v>262</v>
      </c>
      <c r="I14" s="151">
        <f>+ROUND(G14*-H14,2)</f>
        <v>-11153.34</v>
      </c>
      <c r="J14" s="146"/>
      <c r="K14" s="146"/>
      <c r="L14" s="146"/>
      <c r="M14" s="159"/>
      <c r="N14" s="160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</row>
    <row r="15" spans="1:204" s="115" customFormat="1" x14ac:dyDescent="0.3">
      <c r="A15" s="149"/>
      <c r="B15" s="156" t="s">
        <v>44</v>
      </c>
      <c r="C15" s="158" t="s">
        <v>5</v>
      </c>
      <c r="D15" s="143">
        <v>47.3</v>
      </c>
      <c r="E15" s="144">
        <v>167</v>
      </c>
      <c r="F15" s="151">
        <f>+ROUND(D15*-E15,2)</f>
        <v>-7899.1</v>
      </c>
      <c r="G15" s="143">
        <v>42.57</v>
      </c>
      <c r="H15" s="144">
        <v>167</v>
      </c>
      <c r="I15" s="151">
        <f>+ROUND(G15*-H15,2)</f>
        <v>-7109.19</v>
      </c>
      <c r="J15" s="146"/>
      <c r="K15" s="146"/>
      <c r="L15" s="146"/>
      <c r="M15" s="159"/>
      <c r="N15" s="160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</row>
    <row r="16" spans="1:204" s="115" customFormat="1" x14ac:dyDescent="0.3">
      <c r="A16" s="149"/>
      <c r="B16" s="156" t="s">
        <v>45</v>
      </c>
      <c r="C16" s="158" t="s">
        <v>5</v>
      </c>
      <c r="D16" s="143">
        <v>47.3</v>
      </c>
      <c r="E16" s="144">
        <v>167</v>
      </c>
      <c r="F16" s="151">
        <f>+ROUND(D16*-E16,2)</f>
        <v>-7899.1</v>
      </c>
      <c r="G16" s="143">
        <v>42.57</v>
      </c>
      <c r="H16" s="144">
        <v>167</v>
      </c>
      <c r="I16" s="151">
        <f>+ROUND(G16*-H16,2)</f>
        <v>-7109.19</v>
      </c>
      <c r="J16" s="146"/>
      <c r="K16" s="146"/>
      <c r="L16" s="146"/>
      <c r="M16" s="159"/>
      <c r="N16" s="160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</row>
    <row r="17" spans="1:204" s="115" customFormat="1" x14ac:dyDescent="0.3">
      <c r="A17" s="149"/>
      <c r="B17" s="156"/>
      <c r="C17" s="158"/>
      <c r="D17" s="143"/>
      <c r="E17" s="144"/>
      <c r="F17" s="151"/>
      <c r="G17" s="143"/>
      <c r="H17" s="144"/>
      <c r="I17" s="151"/>
      <c r="J17" s="146"/>
      <c r="K17" s="146"/>
      <c r="L17" s="146"/>
      <c r="M17" s="159"/>
      <c r="N17" s="160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</row>
    <row r="18" spans="1:204" s="115" customFormat="1" x14ac:dyDescent="0.3">
      <c r="A18" s="149"/>
      <c r="B18" s="213" t="s">
        <v>158</v>
      </c>
      <c r="C18" s="158"/>
      <c r="D18" s="143"/>
      <c r="E18" s="144"/>
      <c r="F18" s="151"/>
      <c r="G18" s="143"/>
      <c r="H18" s="144"/>
      <c r="I18" s="151"/>
      <c r="J18" s="146"/>
      <c r="K18" s="146"/>
      <c r="L18" s="146"/>
      <c r="M18" s="159"/>
      <c r="N18" s="160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</row>
    <row r="19" spans="1:204" s="115" customFormat="1" x14ac:dyDescent="0.3">
      <c r="A19" s="149"/>
      <c r="B19" s="156" t="s">
        <v>43</v>
      </c>
      <c r="C19" s="158" t="s">
        <v>5</v>
      </c>
      <c r="D19" s="143">
        <v>47.3</v>
      </c>
      <c r="E19" s="144">
        <v>22</v>
      </c>
      <c r="F19" s="151">
        <f>+ROUND(D19*-E19,2)</f>
        <v>-1040.5999999999999</v>
      </c>
      <c r="G19" s="143">
        <v>42.57</v>
      </c>
      <c r="H19" s="144">
        <v>22</v>
      </c>
      <c r="I19" s="151">
        <f>+ROUND(G19*-H19,2)</f>
        <v>-936.54</v>
      </c>
      <c r="J19" s="146"/>
      <c r="K19" s="146"/>
      <c r="L19" s="146"/>
      <c r="M19" s="159"/>
      <c r="N19" s="160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</row>
    <row r="20" spans="1:204" s="115" customFormat="1" x14ac:dyDescent="0.3">
      <c r="A20" s="149"/>
      <c r="B20" s="156" t="s">
        <v>44</v>
      </c>
      <c r="C20" s="158" t="s">
        <v>5</v>
      </c>
      <c r="D20" s="143">
        <v>47.3</v>
      </c>
      <c r="E20" s="144">
        <v>17</v>
      </c>
      <c r="F20" s="151">
        <f>+ROUND(D20*-E20,2)</f>
        <v>-804.1</v>
      </c>
      <c r="G20" s="143">
        <v>42.57</v>
      </c>
      <c r="H20" s="144">
        <v>17</v>
      </c>
      <c r="I20" s="151">
        <f>+ROUND(G20*-H20,2)</f>
        <v>-723.69</v>
      </c>
      <c r="J20" s="146"/>
      <c r="K20" s="146"/>
      <c r="L20" s="146"/>
      <c r="M20" s="159"/>
      <c r="N20" s="160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</row>
    <row r="21" spans="1:204" s="115" customFormat="1" x14ac:dyDescent="0.3">
      <c r="A21" s="149"/>
      <c r="B21" s="156" t="s">
        <v>45</v>
      </c>
      <c r="C21" s="158" t="s">
        <v>5</v>
      </c>
      <c r="D21" s="143">
        <v>47.3</v>
      </c>
      <c r="E21" s="144">
        <v>17</v>
      </c>
      <c r="F21" s="151">
        <f>+ROUND(D21*-E21,2)</f>
        <v>-804.1</v>
      </c>
      <c r="G21" s="143">
        <v>42.57</v>
      </c>
      <c r="H21" s="144">
        <v>17</v>
      </c>
      <c r="I21" s="151">
        <f>+ROUND(G21*-H21,2)</f>
        <v>-723.69</v>
      </c>
      <c r="J21" s="146"/>
      <c r="K21" s="146"/>
      <c r="L21" s="146"/>
      <c r="M21" s="159"/>
      <c r="N21" s="160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</row>
    <row r="22" spans="1:204" s="115" customFormat="1" x14ac:dyDescent="0.3">
      <c r="A22" s="149"/>
      <c r="B22" s="156"/>
      <c r="C22" s="158"/>
      <c r="D22" s="143"/>
      <c r="E22" s="144"/>
      <c r="F22" s="151"/>
      <c r="G22" s="143"/>
      <c r="H22" s="144"/>
      <c r="I22" s="151"/>
      <c r="J22" s="146"/>
      <c r="K22" s="146"/>
      <c r="L22" s="146"/>
      <c r="M22" s="159"/>
      <c r="N22" s="160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</row>
    <row r="23" spans="1:204" s="185" customFormat="1" ht="45.75" customHeight="1" x14ac:dyDescent="0.3">
      <c r="A23" s="153" t="s">
        <v>20</v>
      </c>
      <c r="B23" s="154" t="s">
        <v>152</v>
      </c>
      <c r="C23" s="180"/>
      <c r="D23" s="181"/>
      <c r="E23" s="182"/>
      <c r="F23" s="151"/>
      <c r="G23" s="181"/>
      <c r="H23" s="182"/>
      <c r="I23" s="151"/>
      <c r="J23" s="183"/>
      <c r="K23" s="183"/>
      <c r="L23" s="183"/>
      <c r="M23" s="147"/>
      <c r="N23" s="184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</row>
    <row r="24" spans="1:204" s="115" customFormat="1" ht="15" customHeight="1" x14ac:dyDescent="0.3">
      <c r="A24" s="155"/>
      <c r="B24" s="157"/>
      <c r="C24" s="142"/>
      <c r="D24" s="143"/>
      <c r="E24" s="144"/>
      <c r="F24" s="151"/>
      <c r="G24" s="143"/>
      <c r="H24" s="144"/>
      <c r="I24" s="151"/>
      <c r="J24" s="146"/>
      <c r="K24" s="146"/>
      <c r="L24" s="146"/>
      <c r="M24" s="152"/>
      <c r="N24" s="114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</row>
    <row r="25" spans="1:204" s="115" customFormat="1" x14ac:dyDescent="0.3">
      <c r="A25" s="155"/>
      <c r="B25" s="157" t="s">
        <v>157</v>
      </c>
      <c r="C25" s="142"/>
      <c r="D25" s="143"/>
      <c r="E25" s="144"/>
      <c r="F25" s="151"/>
      <c r="G25" s="143"/>
      <c r="H25" s="144"/>
      <c r="I25" s="151"/>
      <c r="J25" s="146"/>
      <c r="K25" s="146"/>
      <c r="L25" s="146"/>
      <c r="M25" s="152"/>
      <c r="N25" s="114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</row>
    <row r="26" spans="1:204" s="115" customFormat="1" x14ac:dyDescent="0.3">
      <c r="A26" s="149"/>
      <c r="B26" s="156" t="s">
        <v>12</v>
      </c>
      <c r="C26" s="158" t="s">
        <v>5</v>
      </c>
      <c r="D26" s="143">
        <v>47.3</v>
      </c>
      <c r="E26" s="144">
        <v>1706</v>
      </c>
      <c r="F26" s="151">
        <f>+ROUND(D26*-E26,2)</f>
        <v>-80693.8</v>
      </c>
      <c r="G26" s="143">
        <v>42.57</v>
      </c>
      <c r="H26" s="144">
        <v>1706</v>
      </c>
      <c r="I26" s="151">
        <f>+ROUND(G26*-H26,2)</f>
        <v>-72624.42</v>
      </c>
      <c r="J26" s="146"/>
      <c r="K26" s="146"/>
      <c r="L26" s="146"/>
      <c r="M26" s="159">
        <f>+ROUND(L26*-G26,2)</f>
        <v>0</v>
      </c>
      <c r="N26" s="160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</row>
    <row r="27" spans="1:204" s="115" customFormat="1" x14ac:dyDescent="0.3">
      <c r="A27" s="149"/>
      <c r="B27" s="156"/>
      <c r="C27" s="158"/>
      <c r="D27" s="143"/>
      <c r="E27" s="144"/>
      <c r="F27" s="151"/>
      <c r="G27" s="143"/>
      <c r="H27" s="144"/>
      <c r="I27" s="151"/>
      <c r="J27" s="146"/>
      <c r="K27" s="146"/>
      <c r="L27" s="146"/>
      <c r="M27" s="159"/>
      <c r="N27" s="160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</row>
    <row r="28" spans="1:204" s="115" customFormat="1" x14ac:dyDescent="0.3">
      <c r="A28" s="149"/>
      <c r="B28" s="157" t="s">
        <v>158</v>
      </c>
      <c r="C28" s="158"/>
      <c r="D28" s="143"/>
      <c r="E28" s="144"/>
      <c r="F28" s="151"/>
      <c r="G28" s="143"/>
      <c r="H28" s="144"/>
      <c r="I28" s="151"/>
      <c r="J28" s="146"/>
      <c r="K28" s="146"/>
      <c r="L28" s="146"/>
      <c r="M28" s="159"/>
      <c r="N28" s="160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</row>
    <row r="29" spans="1:204" s="115" customFormat="1" x14ac:dyDescent="0.3">
      <c r="A29" s="149"/>
      <c r="B29" s="156" t="s">
        <v>12</v>
      </c>
      <c r="C29" s="158" t="s">
        <v>5</v>
      </c>
      <c r="D29" s="143">
        <v>47.3</v>
      </c>
      <c r="E29" s="144">
        <v>588</v>
      </c>
      <c r="F29" s="151">
        <f>+ROUND(D29*-E29,2)</f>
        <v>-27812.400000000001</v>
      </c>
      <c r="G29" s="143">
        <v>42.57</v>
      </c>
      <c r="H29" s="144">
        <v>588</v>
      </c>
      <c r="I29" s="151">
        <f>+ROUND(G29*-H29,2)</f>
        <v>-25031.16</v>
      </c>
      <c r="J29" s="146"/>
      <c r="K29" s="146"/>
      <c r="L29" s="146"/>
      <c r="M29" s="159">
        <f>+ROUND(L29*-G29,2)</f>
        <v>0</v>
      </c>
      <c r="N29" s="160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</row>
    <row r="30" spans="1:204" s="115" customFormat="1" x14ac:dyDescent="0.3">
      <c r="A30" s="149"/>
      <c r="B30" s="156"/>
      <c r="C30" s="158"/>
      <c r="D30" s="143"/>
      <c r="E30" s="144"/>
      <c r="F30" s="151"/>
      <c r="G30" s="143"/>
      <c r="H30" s="144"/>
      <c r="I30" s="151"/>
      <c r="J30" s="146"/>
      <c r="K30" s="146"/>
      <c r="L30" s="146"/>
      <c r="M30" s="159"/>
      <c r="N30" s="160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</row>
    <row r="31" spans="1:204" s="115" customFormat="1" x14ac:dyDescent="0.3">
      <c r="A31" s="149"/>
      <c r="B31" s="156"/>
      <c r="C31" s="158"/>
      <c r="D31" s="143"/>
      <c r="E31" s="144"/>
      <c r="F31" s="151"/>
      <c r="G31" s="143"/>
      <c r="H31" s="144"/>
      <c r="I31" s="151"/>
      <c r="J31" s="146"/>
      <c r="K31" s="146"/>
      <c r="L31" s="146"/>
      <c r="M31" s="159"/>
      <c r="N31" s="160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</row>
    <row r="32" spans="1:204" s="115" customFormat="1" x14ac:dyDescent="0.3">
      <c r="A32" s="149"/>
      <c r="B32" s="156"/>
      <c r="C32" s="158"/>
      <c r="D32" s="143"/>
      <c r="E32" s="144"/>
      <c r="F32" s="151"/>
      <c r="G32" s="143"/>
      <c r="H32" s="144"/>
      <c r="I32" s="151"/>
      <c r="J32" s="146"/>
      <c r="K32" s="146"/>
      <c r="L32" s="146"/>
      <c r="M32" s="159"/>
      <c r="N32" s="160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</row>
    <row r="33" spans="1:204" s="115" customFormat="1" x14ac:dyDescent="0.3">
      <c r="A33" s="149"/>
      <c r="B33" s="161"/>
      <c r="C33" s="142"/>
      <c r="D33" s="143"/>
      <c r="E33" s="193"/>
      <c r="F33" s="151"/>
      <c r="G33" s="143"/>
      <c r="H33" s="144"/>
      <c r="I33" s="151"/>
      <c r="J33" s="146"/>
      <c r="K33" s="146"/>
      <c r="L33" s="146"/>
      <c r="M33" s="152"/>
      <c r="N33" s="114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</row>
    <row r="34" spans="1:204" s="115" customFormat="1" x14ac:dyDescent="0.3">
      <c r="A34" s="162"/>
      <c r="B34" s="163" t="s">
        <v>161</v>
      </c>
      <c r="C34" s="164"/>
      <c r="D34" s="165"/>
      <c r="E34" s="166"/>
      <c r="F34" s="167">
        <f>SUM(F10:F33)</f>
        <v>-139345.79999999999</v>
      </c>
      <c r="G34" s="165"/>
      <c r="H34" s="166"/>
      <c r="I34" s="167">
        <f>SUM(I10:I33)</f>
        <v>-125411.22</v>
      </c>
      <c r="J34" s="168"/>
      <c r="K34" s="168"/>
      <c r="L34" s="169">
        <f>+M34/I34</f>
        <v>0</v>
      </c>
      <c r="M34" s="167">
        <f>SUM(M10:M33)</f>
        <v>0</v>
      </c>
      <c r="N34" s="114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</row>
    <row r="35" spans="1:204" ht="15" customHeight="1" x14ac:dyDescent="0.3">
      <c r="A35" s="133"/>
      <c r="B35" s="134"/>
      <c r="C35" s="135"/>
      <c r="D35" s="136"/>
      <c r="E35" s="137"/>
      <c r="F35" s="138"/>
      <c r="G35" s="136"/>
      <c r="H35" s="137"/>
      <c r="I35" s="138"/>
      <c r="J35" s="139"/>
      <c r="K35" s="139"/>
      <c r="L35" s="139"/>
      <c r="M35" s="140"/>
    </row>
    <row r="36" spans="1:204" ht="15" customHeight="1" x14ac:dyDescent="0.3">
      <c r="A36" s="141"/>
      <c r="B36" s="191" t="s">
        <v>147</v>
      </c>
      <c r="C36" s="142"/>
      <c r="D36" s="143"/>
      <c r="E36" s="144"/>
      <c r="F36" s="145"/>
      <c r="G36" s="143"/>
      <c r="H36" s="144"/>
      <c r="I36" s="145"/>
      <c r="J36" s="146"/>
      <c r="K36" s="146"/>
      <c r="L36" s="146"/>
      <c r="M36" s="147"/>
    </row>
    <row r="37" spans="1:204" s="115" customFormat="1" x14ac:dyDescent="0.3">
      <c r="A37" s="148"/>
      <c r="B37" s="148" t="s">
        <v>151</v>
      </c>
      <c r="C37" s="142"/>
      <c r="D37" s="143"/>
      <c r="E37" s="144"/>
      <c r="F37" s="145"/>
      <c r="G37" s="143"/>
      <c r="H37" s="144"/>
      <c r="I37" s="145"/>
      <c r="J37" s="146"/>
      <c r="K37" s="146"/>
      <c r="L37" s="146"/>
      <c r="M37" s="147"/>
      <c r="N37" s="114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</row>
    <row r="38" spans="1:204" s="115" customFormat="1" x14ac:dyDescent="0.3">
      <c r="A38" s="149"/>
      <c r="B38" s="150"/>
      <c r="C38" s="142"/>
      <c r="D38" s="143"/>
      <c r="E38" s="144"/>
      <c r="F38" s="151"/>
      <c r="G38" s="143"/>
      <c r="H38" s="144"/>
      <c r="I38" s="151"/>
      <c r="J38" s="146"/>
      <c r="K38" s="146"/>
      <c r="L38" s="146"/>
      <c r="M38" s="152"/>
      <c r="N38" s="114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</row>
    <row r="39" spans="1:204" s="115" customFormat="1" ht="45" x14ac:dyDescent="0.3">
      <c r="A39" s="149" t="s">
        <v>21</v>
      </c>
      <c r="B39" s="154" t="s">
        <v>152</v>
      </c>
      <c r="C39" s="158"/>
      <c r="D39" s="143"/>
      <c r="E39" s="144"/>
      <c r="F39" s="151"/>
      <c r="G39" s="143"/>
      <c r="H39" s="144"/>
      <c r="I39" s="151"/>
      <c r="J39" s="146"/>
      <c r="K39" s="146"/>
      <c r="L39" s="146"/>
      <c r="M39" s="159"/>
      <c r="N39" s="160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</row>
    <row r="40" spans="1:204" s="115" customFormat="1" x14ac:dyDescent="0.3">
      <c r="A40" s="149"/>
      <c r="B40" s="154"/>
      <c r="C40" s="158"/>
      <c r="D40" s="143"/>
      <c r="E40" s="144"/>
      <c r="F40" s="151"/>
      <c r="G40" s="143"/>
      <c r="H40" s="144"/>
      <c r="I40" s="151"/>
      <c r="J40" s="146"/>
      <c r="K40" s="146"/>
      <c r="L40" s="146"/>
      <c r="M40" s="159"/>
      <c r="N40" s="160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</row>
    <row r="41" spans="1:204" s="115" customFormat="1" x14ac:dyDescent="0.3">
      <c r="A41" s="149"/>
      <c r="B41" s="189" t="s">
        <v>156</v>
      </c>
      <c r="C41" s="158"/>
      <c r="D41" s="143"/>
      <c r="E41" s="144"/>
      <c r="F41" s="151"/>
      <c r="G41" s="143"/>
      <c r="H41" s="144"/>
      <c r="I41" s="151"/>
      <c r="J41" s="146"/>
      <c r="K41" s="146"/>
      <c r="L41" s="146"/>
      <c r="M41" s="159"/>
      <c r="N41" s="160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</row>
    <row r="42" spans="1:204" s="115" customFormat="1" x14ac:dyDescent="0.3">
      <c r="A42" s="149"/>
      <c r="B42" s="188" t="s">
        <v>12</v>
      </c>
      <c r="C42" s="158" t="s">
        <v>5</v>
      </c>
      <c r="D42" s="192"/>
      <c r="E42" s="144">
        <v>809.9</v>
      </c>
      <c r="F42" s="151">
        <f>+ROUND(D42*E42,2)</f>
        <v>0</v>
      </c>
      <c r="G42" s="143">
        <v>38</v>
      </c>
      <c r="H42" s="144">
        <v>809.9</v>
      </c>
      <c r="I42" s="151">
        <f>+ROUND(G42*H42,2)</f>
        <v>30776.2</v>
      </c>
      <c r="J42" s="146"/>
      <c r="K42" s="146"/>
      <c r="L42" s="146"/>
      <c r="M42" s="159"/>
      <c r="N42" s="160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</row>
    <row r="43" spans="1:204" s="115" customFormat="1" x14ac:dyDescent="0.3">
      <c r="A43" s="149"/>
      <c r="B43" s="156"/>
      <c r="C43" s="158"/>
      <c r="D43" s="143"/>
      <c r="E43" s="144"/>
      <c r="F43" s="151"/>
      <c r="G43" s="143"/>
      <c r="H43" s="144"/>
      <c r="I43" s="151"/>
      <c r="J43" s="146"/>
      <c r="K43" s="146"/>
      <c r="L43" s="146"/>
      <c r="M43" s="159"/>
      <c r="N43" s="160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</row>
    <row r="44" spans="1:204" s="185" customFormat="1" ht="45.75" customHeight="1" x14ac:dyDescent="0.3">
      <c r="A44" s="153" t="s">
        <v>22</v>
      </c>
      <c r="B44" s="187" t="s">
        <v>154</v>
      </c>
      <c r="C44" s="180"/>
      <c r="D44" s="181"/>
      <c r="E44" s="182"/>
      <c r="F44" s="151"/>
      <c r="G44" s="181"/>
      <c r="H44" s="182"/>
      <c r="I44" s="151"/>
      <c r="J44" s="183"/>
      <c r="K44" s="183"/>
      <c r="L44" s="183"/>
      <c r="M44" s="147"/>
      <c r="N44" s="184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  <c r="DW44" s="186"/>
      <c r="DX44" s="186"/>
      <c r="DY44" s="186"/>
      <c r="DZ44" s="186"/>
      <c r="EA44" s="186"/>
      <c r="EB44" s="186"/>
      <c r="EC44" s="186"/>
      <c r="ED44" s="186"/>
      <c r="EE44" s="186"/>
      <c r="EF44" s="186"/>
      <c r="EG44" s="186"/>
      <c r="EH44" s="186"/>
      <c r="EI44" s="18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6"/>
      <c r="ET44" s="186"/>
      <c r="EU44" s="186"/>
      <c r="EV44" s="186"/>
      <c r="EW44" s="186"/>
      <c r="EX44" s="186"/>
      <c r="EY44" s="186"/>
      <c r="EZ44" s="186"/>
      <c r="FA44" s="186"/>
      <c r="FB44" s="186"/>
      <c r="FC44" s="186"/>
      <c r="FD44" s="186"/>
      <c r="FE44" s="186"/>
      <c r="FF44" s="186"/>
      <c r="FG44" s="186"/>
      <c r="FH44" s="186"/>
      <c r="FI44" s="186"/>
      <c r="FJ44" s="186"/>
      <c r="FK44" s="186"/>
      <c r="FL44" s="186"/>
      <c r="FM44" s="186"/>
      <c r="FN44" s="186"/>
      <c r="FO44" s="186"/>
      <c r="FP44" s="186"/>
      <c r="FQ44" s="186"/>
      <c r="FR44" s="186"/>
      <c r="FS44" s="186"/>
      <c r="FT44" s="186"/>
      <c r="FU44" s="186"/>
      <c r="FV44" s="186"/>
      <c r="FW44" s="186"/>
      <c r="FX44" s="186"/>
      <c r="FY44" s="186"/>
      <c r="FZ44" s="186"/>
      <c r="GA44" s="186"/>
      <c r="GB44" s="186"/>
      <c r="GC44" s="186"/>
      <c r="GD44" s="186"/>
      <c r="GE44" s="186"/>
      <c r="GF44" s="186"/>
      <c r="GG44" s="186"/>
      <c r="GH44" s="186"/>
      <c r="GI44" s="186"/>
      <c r="GJ44" s="186"/>
      <c r="GK44" s="186"/>
      <c r="GL44" s="186"/>
      <c r="GM44" s="186"/>
      <c r="GN44" s="186"/>
      <c r="GO44" s="186"/>
      <c r="GP44" s="186"/>
      <c r="GQ44" s="186"/>
      <c r="GR44" s="186"/>
      <c r="GS44" s="186"/>
      <c r="GT44" s="186"/>
      <c r="GU44" s="186"/>
      <c r="GV44" s="186"/>
    </row>
    <row r="45" spans="1:204" s="115" customFormat="1" ht="15" customHeight="1" x14ac:dyDescent="0.3">
      <c r="A45" s="155"/>
      <c r="B45" s="157"/>
      <c r="C45" s="142"/>
      <c r="D45" s="143"/>
      <c r="E45" s="144"/>
      <c r="F45" s="151"/>
      <c r="G45" s="143"/>
      <c r="H45" s="144"/>
      <c r="I45" s="151"/>
      <c r="J45" s="146"/>
      <c r="K45" s="146"/>
      <c r="L45" s="146"/>
      <c r="M45" s="152"/>
      <c r="N45" s="114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</row>
    <row r="46" spans="1:204" s="115" customFormat="1" x14ac:dyDescent="0.3">
      <c r="A46" s="155"/>
      <c r="B46" s="157" t="s">
        <v>155</v>
      </c>
      <c r="C46" s="142"/>
      <c r="D46" s="143"/>
      <c r="E46" s="144"/>
      <c r="F46" s="151"/>
      <c r="G46" s="143"/>
      <c r="H46" s="144"/>
      <c r="I46" s="151"/>
      <c r="J46" s="146"/>
      <c r="K46" s="146"/>
      <c r="L46" s="146"/>
      <c r="M46" s="152"/>
      <c r="N46" s="114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</row>
    <row r="47" spans="1:204" s="115" customFormat="1" x14ac:dyDescent="0.3">
      <c r="A47" s="149"/>
      <c r="B47" s="156" t="s">
        <v>12</v>
      </c>
      <c r="C47" s="158" t="s">
        <v>5</v>
      </c>
      <c r="D47" s="143">
        <v>28.6</v>
      </c>
      <c r="E47" s="144">
        <v>680.7</v>
      </c>
      <c r="F47" s="151">
        <f>+ROUND(D47*E47,2)</f>
        <v>19468.02</v>
      </c>
      <c r="G47" s="143">
        <v>25.25</v>
      </c>
      <c r="H47" s="144">
        <v>680.7</v>
      </c>
      <c r="I47" s="151">
        <f>+ROUND(G47*H47,2)</f>
        <v>17187.68</v>
      </c>
      <c r="J47" s="146"/>
      <c r="K47" s="146">
        <f>+L47-J47</f>
        <v>0</v>
      </c>
      <c r="L47" s="146"/>
      <c r="M47" s="159">
        <f>+ROUND(L47*G47,2)</f>
        <v>0</v>
      </c>
      <c r="N47" s="160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</row>
    <row r="48" spans="1:204" s="115" customFormat="1" x14ac:dyDescent="0.3">
      <c r="A48" s="149"/>
      <c r="B48" s="156"/>
      <c r="C48" s="158"/>
      <c r="D48" s="143"/>
      <c r="E48" s="144"/>
      <c r="F48" s="151"/>
      <c r="G48" s="143"/>
      <c r="H48" s="144"/>
      <c r="I48" s="151"/>
      <c r="J48" s="146"/>
      <c r="K48" s="146"/>
      <c r="L48" s="146"/>
      <c r="M48" s="159"/>
      <c r="N48" s="160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</row>
    <row r="49" spans="1:204" s="115" customFormat="1" x14ac:dyDescent="0.3">
      <c r="A49" s="149"/>
      <c r="B49" s="213" t="s">
        <v>153</v>
      </c>
      <c r="C49" s="158"/>
      <c r="D49" s="143"/>
      <c r="E49" s="144"/>
      <c r="F49" s="151"/>
      <c r="G49" s="143"/>
      <c r="H49" s="144"/>
      <c r="I49" s="151"/>
      <c r="J49" s="146"/>
      <c r="K49" s="146"/>
      <c r="L49" s="146"/>
      <c r="M49" s="159"/>
      <c r="N49" s="160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</row>
    <row r="50" spans="1:204" s="115" customFormat="1" x14ac:dyDescent="0.3">
      <c r="A50" s="149"/>
      <c r="B50" s="156" t="s">
        <v>12</v>
      </c>
      <c r="C50" s="158" t="s">
        <v>5</v>
      </c>
      <c r="D50" s="143">
        <v>47.3</v>
      </c>
      <c r="E50" s="144">
        <v>483.1</v>
      </c>
      <c r="F50" s="151">
        <f>+ROUND(D50*E50,2)</f>
        <v>22850.63</v>
      </c>
      <c r="G50" s="143">
        <v>42.57</v>
      </c>
      <c r="H50" s="144">
        <v>483.1</v>
      </c>
      <c r="I50" s="151">
        <f>+ROUND(G50*H50,2)</f>
        <v>20565.57</v>
      </c>
      <c r="J50" s="146"/>
      <c r="K50" s="146">
        <f>+L50-J50</f>
        <v>0</v>
      </c>
      <c r="L50" s="146"/>
      <c r="M50" s="159">
        <f>+ROUND(L50*G50,2)</f>
        <v>0</v>
      </c>
      <c r="N50" s="160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</row>
    <row r="51" spans="1:204" s="115" customFormat="1" x14ac:dyDescent="0.3">
      <c r="A51" s="149"/>
      <c r="B51" s="156"/>
      <c r="C51" s="158"/>
      <c r="D51" s="143"/>
      <c r="E51" s="144"/>
      <c r="F51" s="151"/>
      <c r="G51" s="143"/>
      <c r="H51" s="144"/>
      <c r="I51" s="151"/>
      <c r="J51" s="146"/>
      <c r="K51" s="146"/>
      <c r="L51" s="146"/>
      <c r="M51" s="159"/>
      <c r="N51" s="160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</row>
    <row r="52" spans="1:204" s="185" customFormat="1" ht="45.75" customHeight="1" x14ac:dyDescent="0.3">
      <c r="A52" s="153" t="s">
        <v>23</v>
      </c>
      <c r="B52" s="187" t="s">
        <v>154</v>
      </c>
      <c r="C52" s="180"/>
      <c r="D52" s="181"/>
      <c r="E52" s="182"/>
      <c r="F52" s="151"/>
      <c r="G52" s="181"/>
      <c r="H52" s="182"/>
      <c r="I52" s="151"/>
      <c r="J52" s="183"/>
      <c r="K52" s="183"/>
      <c r="L52" s="183"/>
      <c r="M52" s="147"/>
      <c r="N52" s="184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</row>
    <row r="53" spans="1:204" s="115" customFormat="1" ht="15" customHeight="1" x14ac:dyDescent="0.3">
      <c r="A53" s="155"/>
      <c r="B53" s="157"/>
      <c r="C53" s="142"/>
      <c r="D53" s="143"/>
      <c r="E53" s="144"/>
      <c r="F53" s="151"/>
      <c r="G53" s="143"/>
      <c r="H53" s="144"/>
      <c r="I53" s="151"/>
      <c r="J53" s="146"/>
      <c r="K53" s="146"/>
      <c r="L53" s="146"/>
      <c r="M53" s="152"/>
      <c r="N53" s="114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</row>
    <row r="54" spans="1:204" s="115" customFormat="1" x14ac:dyDescent="0.3">
      <c r="A54" s="155"/>
      <c r="B54" s="157" t="s">
        <v>155</v>
      </c>
      <c r="C54" s="142"/>
      <c r="D54" s="143"/>
      <c r="E54" s="144"/>
      <c r="F54" s="151"/>
      <c r="G54" s="143"/>
      <c r="H54" s="144"/>
      <c r="I54" s="151"/>
      <c r="J54" s="146"/>
      <c r="K54" s="146"/>
      <c r="L54" s="146"/>
      <c r="M54" s="152"/>
      <c r="N54" s="114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</row>
    <row r="55" spans="1:204" s="115" customFormat="1" x14ac:dyDescent="0.3">
      <c r="A55" s="149"/>
      <c r="B55" s="156" t="s">
        <v>43</v>
      </c>
      <c r="C55" s="158" t="s">
        <v>5</v>
      </c>
      <c r="D55" s="143">
        <v>28.6</v>
      </c>
      <c r="E55" s="144">
        <v>100.4</v>
      </c>
      <c r="F55" s="151">
        <f>+ROUND(D55*E55,2)</f>
        <v>2871.44</v>
      </c>
      <c r="G55" s="143">
        <v>25.25</v>
      </c>
      <c r="H55" s="144">
        <v>100.4</v>
      </c>
      <c r="I55" s="151">
        <f>+ROUND(G55*H55,2)</f>
        <v>2535.1</v>
      </c>
      <c r="J55" s="146"/>
      <c r="K55" s="146">
        <f>+L55-J55</f>
        <v>0</v>
      </c>
      <c r="L55" s="146"/>
      <c r="M55" s="159">
        <f>+ROUND(L55*G55,2)</f>
        <v>0</v>
      </c>
      <c r="N55" s="160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</row>
    <row r="56" spans="1:204" s="115" customFormat="1" x14ac:dyDescent="0.3">
      <c r="A56" s="149"/>
      <c r="B56" s="156" t="s">
        <v>44</v>
      </c>
      <c r="C56" s="158" t="s">
        <v>5</v>
      </c>
      <c r="D56" s="143">
        <v>28.6</v>
      </c>
      <c r="E56" s="144">
        <v>62.8</v>
      </c>
      <c r="F56" s="151">
        <f>+ROUND(D56*E56,2)</f>
        <v>1796.08</v>
      </c>
      <c r="G56" s="143">
        <v>25.25</v>
      </c>
      <c r="H56" s="144">
        <v>62.8</v>
      </c>
      <c r="I56" s="151">
        <f>+ROUND(G56*H56,2)</f>
        <v>1585.7</v>
      </c>
      <c r="J56" s="146"/>
      <c r="K56" s="146"/>
      <c r="L56" s="146"/>
      <c r="M56" s="159"/>
      <c r="N56" s="160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</row>
    <row r="57" spans="1:204" s="115" customFormat="1" x14ac:dyDescent="0.3">
      <c r="A57" s="149"/>
      <c r="B57" s="156" t="s">
        <v>45</v>
      </c>
      <c r="C57" s="158" t="s">
        <v>5</v>
      </c>
      <c r="D57" s="143">
        <v>28.6</v>
      </c>
      <c r="E57" s="144">
        <v>73</v>
      </c>
      <c r="F57" s="151">
        <f>+ROUND(D57*E57,2)</f>
        <v>2087.8000000000002</v>
      </c>
      <c r="G57" s="143">
        <v>25.25</v>
      </c>
      <c r="H57" s="144">
        <v>73</v>
      </c>
      <c r="I57" s="151">
        <f>+ROUND(G57*H57,2)</f>
        <v>1843.25</v>
      </c>
      <c r="J57" s="146"/>
      <c r="K57" s="146"/>
      <c r="L57" s="146"/>
      <c r="M57" s="159"/>
      <c r="N57" s="160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</row>
    <row r="58" spans="1:204" s="115" customFormat="1" x14ac:dyDescent="0.3">
      <c r="A58" s="149"/>
      <c r="B58" s="156"/>
      <c r="C58" s="158"/>
      <c r="D58" s="143"/>
      <c r="E58" s="144"/>
      <c r="F58" s="151"/>
      <c r="G58" s="143"/>
      <c r="H58" s="144"/>
      <c r="I58" s="151"/>
      <c r="J58" s="146"/>
      <c r="K58" s="146"/>
      <c r="L58" s="146"/>
      <c r="M58" s="159"/>
      <c r="N58" s="160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</row>
    <row r="59" spans="1:204" s="115" customFormat="1" x14ac:dyDescent="0.3">
      <c r="A59" s="155"/>
      <c r="B59" s="213" t="s">
        <v>153</v>
      </c>
      <c r="C59" s="142"/>
      <c r="D59" s="143"/>
      <c r="E59" s="144"/>
      <c r="F59" s="151"/>
      <c r="G59" s="143"/>
      <c r="H59" s="144"/>
      <c r="I59" s="151"/>
      <c r="J59" s="146"/>
      <c r="K59" s="146"/>
      <c r="L59" s="146"/>
      <c r="M59" s="152"/>
      <c r="N59" s="114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</row>
    <row r="60" spans="1:204" s="115" customFormat="1" x14ac:dyDescent="0.3">
      <c r="A60" s="149"/>
      <c r="B60" s="156" t="s">
        <v>43</v>
      </c>
      <c r="C60" s="158" t="s">
        <v>5</v>
      </c>
      <c r="D60" s="143">
        <v>47.3</v>
      </c>
      <c r="E60" s="144">
        <v>93.2</v>
      </c>
      <c r="F60" s="151">
        <f>+ROUND(D60*E60,2)</f>
        <v>4408.3599999999997</v>
      </c>
      <c r="G60" s="143">
        <v>42.57</v>
      </c>
      <c r="H60" s="144">
        <v>93.2</v>
      </c>
      <c r="I60" s="151">
        <f>+ROUND(G60*H60,2)</f>
        <v>3967.52</v>
      </c>
      <c r="J60" s="146"/>
      <c r="K60" s="146">
        <f>+L60-J60</f>
        <v>0</v>
      </c>
      <c r="L60" s="146"/>
      <c r="M60" s="159">
        <f>+ROUND(L60*G60,2)</f>
        <v>0</v>
      </c>
      <c r="N60" s="160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</row>
    <row r="61" spans="1:204" s="115" customFormat="1" x14ac:dyDescent="0.3">
      <c r="A61" s="149"/>
      <c r="B61" s="156" t="s">
        <v>44</v>
      </c>
      <c r="C61" s="158" t="s">
        <v>5</v>
      </c>
      <c r="D61" s="143">
        <v>47.3</v>
      </c>
      <c r="E61" s="144">
        <v>106.2</v>
      </c>
      <c r="F61" s="151">
        <f>+ROUND(D61*E61,2)</f>
        <v>5023.26</v>
      </c>
      <c r="G61" s="143">
        <v>42.57</v>
      </c>
      <c r="H61" s="144">
        <v>106.2</v>
      </c>
      <c r="I61" s="151">
        <f>+ROUND(G61*H61,2)</f>
        <v>4520.93</v>
      </c>
      <c r="J61" s="146"/>
      <c r="K61" s="146"/>
      <c r="L61" s="146"/>
      <c r="M61" s="159"/>
      <c r="N61" s="160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</row>
    <row r="62" spans="1:204" s="115" customFormat="1" x14ac:dyDescent="0.3">
      <c r="A62" s="149"/>
      <c r="B62" s="156" t="s">
        <v>45</v>
      </c>
      <c r="C62" s="158" t="s">
        <v>5</v>
      </c>
      <c r="D62" s="143">
        <v>47.3</v>
      </c>
      <c r="E62" s="144">
        <v>136.6</v>
      </c>
      <c r="F62" s="151">
        <f>+ROUND(D62*E62,2)</f>
        <v>6461.18</v>
      </c>
      <c r="G62" s="143">
        <v>42.57</v>
      </c>
      <c r="H62" s="144">
        <v>136.6</v>
      </c>
      <c r="I62" s="151">
        <f>+ROUND(G62*H62,2)</f>
        <v>5815.06</v>
      </c>
      <c r="J62" s="146"/>
      <c r="K62" s="146"/>
      <c r="L62" s="146"/>
      <c r="M62" s="159"/>
      <c r="N62" s="160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6"/>
      <c r="FG62" s="116"/>
      <c r="FH62" s="116"/>
      <c r="FI62" s="116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6"/>
      <c r="FU62" s="116"/>
      <c r="FV62" s="116"/>
      <c r="FW62" s="116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6"/>
      <c r="GI62" s="116"/>
      <c r="GJ62" s="116"/>
      <c r="GK62" s="116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6"/>
    </row>
    <row r="63" spans="1:204" s="115" customFormat="1" x14ac:dyDescent="0.3">
      <c r="A63" s="149"/>
      <c r="B63" s="156"/>
      <c r="C63" s="158"/>
      <c r="D63" s="143"/>
      <c r="E63" s="144"/>
      <c r="F63" s="151"/>
      <c r="G63" s="143"/>
      <c r="H63" s="144"/>
      <c r="I63" s="151"/>
      <c r="J63" s="146"/>
      <c r="K63" s="146"/>
      <c r="L63" s="146"/>
      <c r="M63" s="159"/>
      <c r="N63" s="160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6"/>
      <c r="FG63" s="116"/>
      <c r="FH63" s="116"/>
      <c r="FI63" s="116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6"/>
      <c r="FU63" s="116"/>
      <c r="FV63" s="116"/>
      <c r="FW63" s="116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</row>
    <row r="64" spans="1:204" s="115" customFormat="1" ht="15" customHeight="1" x14ac:dyDescent="0.3">
      <c r="A64" s="149" t="s">
        <v>24</v>
      </c>
      <c r="B64" s="213" t="s">
        <v>159</v>
      </c>
      <c r="C64" s="158"/>
      <c r="D64" s="143"/>
      <c r="E64" s="144"/>
      <c r="F64" s="151"/>
      <c r="G64" s="143"/>
      <c r="H64" s="144"/>
      <c r="I64" s="151"/>
      <c r="J64" s="146"/>
      <c r="K64" s="146"/>
      <c r="L64" s="146"/>
      <c r="M64" s="159"/>
      <c r="N64" s="160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</row>
    <row r="65" spans="1:204" s="115" customFormat="1" x14ac:dyDescent="0.3">
      <c r="A65" s="149"/>
      <c r="B65" s="156" t="s">
        <v>49</v>
      </c>
      <c r="C65" s="158" t="s">
        <v>5</v>
      </c>
      <c r="D65" s="143"/>
      <c r="E65" s="144" t="s">
        <v>160</v>
      </c>
      <c r="F65" s="151"/>
      <c r="G65" s="143">
        <v>23.27</v>
      </c>
      <c r="H65" s="144">
        <v>230.4</v>
      </c>
      <c r="I65" s="151">
        <f>+ROUND(G65*H65,2)</f>
        <v>5361.41</v>
      </c>
      <c r="J65" s="146"/>
      <c r="K65" s="146">
        <f>+L65-J65</f>
        <v>0</v>
      </c>
      <c r="L65" s="146"/>
      <c r="M65" s="159">
        <f>+ROUND(L65*G65,2)</f>
        <v>0</v>
      </c>
      <c r="N65" s="160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</row>
    <row r="66" spans="1:204" s="115" customFormat="1" x14ac:dyDescent="0.3">
      <c r="A66" s="149"/>
      <c r="B66" s="156"/>
      <c r="C66" s="158"/>
      <c r="D66" s="143"/>
      <c r="E66" s="144"/>
      <c r="F66" s="151"/>
      <c r="G66" s="143"/>
      <c r="H66" s="144"/>
      <c r="I66" s="151"/>
      <c r="J66" s="146"/>
      <c r="K66" s="146"/>
      <c r="L66" s="146"/>
      <c r="M66" s="159"/>
      <c r="N66" s="160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</row>
    <row r="67" spans="1:204" s="115" customFormat="1" x14ac:dyDescent="0.3">
      <c r="A67" s="149"/>
      <c r="B67" s="156"/>
      <c r="C67" s="158"/>
      <c r="D67" s="143"/>
      <c r="E67" s="144"/>
      <c r="F67" s="151"/>
      <c r="G67" s="143"/>
      <c r="H67" s="144"/>
      <c r="I67" s="151"/>
      <c r="J67" s="146"/>
      <c r="K67" s="146"/>
      <c r="L67" s="146"/>
      <c r="M67" s="159"/>
      <c r="N67" s="160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</row>
    <row r="68" spans="1:204" s="115" customFormat="1" x14ac:dyDescent="0.3">
      <c r="A68" s="149"/>
      <c r="B68" s="156"/>
      <c r="C68" s="158"/>
      <c r="D68" s="143"/>
      <c r="E68" s="144"/>
      <c r="F68" s="151"/>
      <c r="G68" s="143"/>
      <c r="H68" s="144"/>
      <c r="I68" s="151"/>
      <c r="J68" s="146"/>
      <c r="K68" s="146"/>
      <c r="L68" s="146"/>
      <c r="M68" s="159"/>
      <c r="N68" s="160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</row>
    <row r="69" spans="1:204" s="115" customFormat="1" x14ac:dyDescent="0.3">
      <c r="A69" s="149"/>
      <c r="B69" s="156"/>
      <c r="C69" s="158"/>
      <c r="D69" s="143"/>
      <c r="E69" s="144"/>
      <c r="F69" s="151"/>
      <c r="G69" s="143"/>
      <c r="H69" s="144"/>
      <c r="I69" s="151"/>
      <c r="J69" s="146"/>
      <c r="K69" s="146"/>
      <c r="L69" s="146"/>
      <c r="M69" s="159"/>
      <c r="N69" s="160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</row>
    <row r="70" spans="1:204" s="115" customFormat="1" x14ac:dyDescent="0.3">
      <c r="A70" s="149"/>
      <c r="B70" s="156"/>
      <c r="C70" s="158"/>
      <c r="D70" s="143"/>
      <c r="E70" s="144"/>
      <c r="F70" s="151"/>
      <c r="G70" s="143"/>
      <c r="H70" s="144"/>
      <c r="I70" s="151"/>
      <c r="J70" s="146"/>
      <c r="K70" s="146"/>
      <c r="L70" s="146"/>
      <c r="M70" s="159"/>
      <c r="N70" s="160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</row>
    <row r="71" spans="1:204" s="115" customFormat="1" x14ac:dyDescent="0.3">
      <c r="A71" s="149"/>
      <c r="B71" s="156"/>
      <c r="C71" s="158"/>
      <c r="D71" s="143"/>
      <c r="E71" s="144"/>
      <c r="F71" s="151"/>
      <c r="G71" s="143"/>
      <c r="H71" s="144"/>
      <c r="I71" s="151"/>
      <c r="J71" s="146"/>
      <c r="K71" s="146"/>
      <c r="L71" s="146"/>
      <c r="M71" s="159"/>
      <c r="N71" s="160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</row>
    <row r="72" spans="1:204" s="115" customFormat="1" x14ac:dyDescent="0.3">
      <c r="A72" s="149"/>
      <c r="B72" s="156"/>
      <c r="C72" s="158"/>
      <c r="D72" s="143"/>
      <c r="E72" s="144"/>
      <c r="F72" s="151"/>
      <c r="G72" s="143"/>
      <c r="H72" s="144"/>
      <c r="I72" s="151"/>
      <c r="J72" s="146"/>
      <c r="K72" s="146"/>
      <c r="L72" s="146"/>
      <c r="M72" s="159"/>
      <c r="N72" s="160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</row>
    <row r="73" spans="1:204" s="115" customFormat="1" x14ac:dyDescent="0.3">
      <c r="A73" s="149"/>
      <c r="B73" s="161"/>
      <c r="C73" s="142"/>
      <c r="D73" s="143"/>
      <c r="E73" s="193"/>
      <c r="F73" s="151"/>
      <c r="G73" s="143"/>
      <c r="H73" s="144"/>
      <c r="I73" s="151"/>
      <c r="J73" s="146"/>
      <c r="K73" s="146"/>
      <c r="L73" s="146"/>
      <c r="M73" s="152"/>
      <c r="N73" s="114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16"/>
      <c r="GE73" s="116"/>
      <c r="GF73" s="116"/>
      <c r="GG73" s="116"/>
      <c r="GH73" s="116"/>
      <c r="GI73" s="116"/>
      <c r="GJ73" s="116"/>
      <c r="GK73" s="116"/>
      <c r="GL73" s="116"/>
      <c r="GM73" s="116"/>
      <c r="GN73" s="116"/>
      <c r="GO73" s="116"/>
      <c r="GP73" s="116"/>
      <c r="GQ73" s="116"/>
      <c r="GR73" s="116"/>
      <c r="GS73" s="116"/>
      <c r="GT73" s="116"/>
      <c r="GU73" s="116"/>
      <c r="GV73" s="116"/>
    </row>
    <row r="74" spans="1:204" s="115" customFormat="1" x14ac:dyDescent="0.3">
      <c r="A74" s="162"/>
      <c r="B74" s="163" t="str">
        <f>+B34</f>
        <v>SHOP / APARTMENT</v>
      </c>
      <c r="C74" s="164"/>
      <c r="D74" s="165"/>
      <c r="E74" s="166"/>
      <c r="F74" s="167">
        <f>SUM(F38:F73)</f>
        <v>64966.770000000011</v>
      </c>
      <c r="G74" s="165"/>
      <c r="H74" s="166"/>
      <c r="I74" s="167">
        <f>SUM(I38:I73)</f>
        <v>94158.420000000013</v>
      </c>
      <c r="J74" s="168"/>
      <c r="K74" s="168"/>
      <c r="L74" s="169"/>
      <c r="M74" s="167">
        <f>SUM(M38:M73)</f>
        <v>0</v>
      </c>
      <c r="N74" s="114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16"/>
      <c r="GE74" s="116"/>
      <c r="GF74" s="116"/>
      <c r="GG74" s="116"/>
      <c r="GH74" s="116"/>
      <c r="GI74" s="116"/>
      <c r="GJ74" s="116"/>
      <c r="GK74" s="116"/>
      <c r="GL74" s="116"/>
      <c r="GM74" s="116"/>
      <c r="GN74" s="116"/>
      <c r="GO74" s="116"/>
      <c r="GP74" s="116"/>
      <c r="GQ74" s="116"/>
      <c r="GR74" s="116"/>
      <c r="GS74" s="116"/>
      <c r="GT74" s="116"/>
      <c r="GU74" s="116"/>
      <c r="GV74" s="116"/>
    </row>
    <row r="75" spans="1:204" s="114" customFormat="1" ht="15.75" thickBot="1" x14ac:dyDescent="0.35">
      <c r="A75" s="194"/>
      <c r="B75" s="195" t="s">
        <v>162</v>
      </c>
      <c r="C75" s="196"/>
      <c r="D75" s="197"/>
      <c r="E75" s="198"/>
      <c r="F75" s="199">
        <f>F34</f>
        <v>-139345.79999999999</v>
      </c>
      <c r="G75" s="197"/>
      <c r="H75" s="198"/>
      <c r="I75" s="199">
        <f>I34</f>
        <v>-125411.22</v>
      </c>
      <c r="J75" s="200"/>
      <c r="K75" s="200"/>
      <c r="L75" s="200"/>
      <c r="M75" s="199"/>
      <c r="O75" s="115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  <c r="FE75" s="116"/>
      <c r="FF75" s="116"/>
      <c r="FG75" s="116"/>
      <c r="FH75" s="116"/>
      <c r="FI75" s="116"/>
      <c r="FJ75" s="116"/>
      <c r="FK75" s="116"/>
      <c r="FL75" s="116"/>
      <c r="FM75" s="116"/>
      <c r="FN75" s="116"/>
      <c r="FO75" s="116"/>
      <c r="FP75" s="116"/>
      <c r="FQ75" s="116"/>
      <c r="FR75" s="116"/>
      <c r="FS75" s="116"/>
      <c r="FT75" s="116"/>
      <c r="FU75" s="116"/>
      <c r="FV75" s="116"/>
      <c r="FW75" s="116"/>
      <c r="FX75" s="116"/>
      <c r="FY75" s="116"/>
      <c r="FZ75" s="116"/>
      <c r="GA75" s="116"/>
      <c r="GB75" s="116"/>
      <c r="GC75" s="116"/>
      <c r="GD75" s="116"/>
      <c r="GE75" s="116"/>
      <c r="GF75" s="116"/>
      <c r="GG75" s="116"/>
      <c r="GH75" s="116"/>
      <c r="GI75" s="116"/>
      <c r="GJ75" s="116"/>
      <c r="GK75" s="116"/>
      <c r="GL75" s="116"/>
      <c r="GM75" s="116"/>
      <c r="GN75" s="116"/>
      <c r="GO75" s="116"/>
      <c r="GP75" s="116"/>
      <c r="GQ75" s="116"/>
      <c r="GR75" s="116"/>
      <c r="GS75" s="116"/>
      <c r="GT75" s="116"/>
      <c r="GU75" s="116"/>
      <c r="GV75" s="116"/>
    </row>
    <row r="76" spans="1:204" s="114" customFormat="1" ht="16.5" thickTop="1" thickBot="1" x14ac:dyDescent="0.35">
      <c r="A76" s="171"/>
      <c r="B76" s="172" t="s">
        <v>148</v>
      </c>
      <c r="C76" s="173"/>
      <c r="D76" s="174"/>
      <c r="E76" s="175"/>
      <c r="F76" s="176">
        <f>F74</f>
        <v>64966.770000000011</v>
      </c>
      <c r="G76" s="174"/>
      <c r="H76" s="175"/>
      <c r="I76" s="176">
        <f>I74</f>
        <v>94158.420000000013</v>
      </c>
      <c r="J76" s="177"/>
      <c r="K76" s="177"/>
      <c r="L76" s="177"/>
      <c r="M76" s="176"/>
      <c r="O76" s="115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6"/>
      <c r="FG76" s="116"/>
      <c r="FH76" s="116"/>
      <c r="FI76" s="116"/>
      <c r="FJ76" s="116"/>
      <c r="FK76" s="116"/>
      <c r="FL76" s="116"/>
      <c r="FM76" s="116"/>
      <c r="FN76" s="116"/>
      <c r="FO76" s="116"/>
      <c r="FP76" s="116"/>
      <c r="FQ76" s="116"/>
      <c r="FR76" s="116"/>
      <c r="FS76" s="116"/>
      <c r="FT76" s="116"/>
      <c r="FU76" s="116"/>
      <c r="FV76" s="116"/>
      <c r="FW76" s="116"/>
      <c r="FX76" s="116"/>
      <c r="FY76" s="116"/>
      <c r="FZ76" s="116"/>
      <c r="GA76" s="116"/>
      <c r="GB76" s="116"/>
      <c r="GC76" s="116"/>
      <c r="GD76" s="116"/>
      <c r="GE76" s="116"/>
      <c r="GF76" s="116"/>
      <c r="GG76" s="116"/>
      <c r="GH76" s="116"/>
      <c r="GI76" s="116"/>
      <c r="GJ76" s="116"/>
      <c r="GK76" s="116"/>
      <c r="GL76" s="116"/>
      <c r="GM76" s="116"/>
      <c r="GN76" s="116"/>
      <c r="GO76" s="116"/>
      <c r="GP76" s="116"/>
      <c r="GQ76" s="116"/>
      <c r="GR76" s="116"/>
      <c r="GS76" s="116"/>
      <c r="GT76" s="116"/>
      <c r="GU76" s="116"/>
      <c r="GV76" s="116"/>
    </row>
    <row r="77" spans="1:204" s="114" customFormat="1" ht="15.75" thickTop="1" x14ac:dyDescent="0.3">
      <c r="A77" s="149"/>
      <c r="B77" s="170"/>
      <c r="C77" s="158"/>
      <c r="D77" s="143"/>
      <c r="E77" s="144"/>
      <c r="F77" s="151"/>
      <c r="G77" s="143"/>
      <c r="H77" s="144"/>
      <c r="I77" s="151"/>
      <c r="J77" s="146"/>
      <c r="K77" s="146"/>
      <c r="L77" s="146"/>
      <c r="M77" s="152"/>
      <c r="O77" s="115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</row>
    <row r="78" spans="1:204" s="114" customFormat="1" ht="15.75" thickBot="1" x14ac:dyDescent="0.35">
      <c r="A78" s="171"/>
      <c r="B78" s="201" t="s">
        <v>163</v>
      </c>
      <c r="C78" s="173"/>
      <c r="D78" s="174"/>
      <c r="E78" s="175"/>
      <c r="F78" s="176">
        <f>F75+F76</f>
        <v>-74379.02999999997</v>
      </c>
      <c r="G78" s="174"/>
      <c r="H78" s="175"/>
      <c r="I78" s="176">
        <f>+I75+I76</f>
        <v>-31252.799999999988</v>
      </c>
      <c r="J78" s="177"/>
      <c r="K78" s="177"/>
      <c r="L78" s="177"/>
      <c r="M78" s="176">
        <f>SUM(M77:M77)</f>
        <v>0</v>
      </c>
      <c r="O78" s="115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</row>
    <row r="79" spans="1:204" s="114" customFormat="1" ht="15.75" thickTop="1" x14ac:dyDescent="0.3">
      <c r="A79" s="116"/>
      <c r="B79" s="116"/>
      <c r="C79" s="116"/>
      <c r="D79" s="116"/>
      <c r="E79" s="116"/>
      <c r="F79" s="116"/>
      <c r="G79" s="116"/>
      <c r="H79" s="116"/>
      <c r="I79" s="116"/>
      <c r="J79" s="178"/>
      <c r="K79" s="178"/>
      <c r="L79" s="178"/>
      <c r="M79" s="116"/>
      <c r="O79" s="115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</row>
    <row r="80" spans="1:204" s="114" customFormat="1" x14ac:dyDescent="0.3">
      <c r="A80" s="116"/>
      <c r="B80" s="116"/>
      <c r="C80" s="116"/>
      <c r="D80" s="116"/>
      <c r="E80" s="116"/>
      <c r="F80" s="116"/>
      <c r="G80" s="116"/>
      <c r="H80" s="116"/>
      <c r="I80" s="116"/>
      <c r="J80" s="178"/>
      <c r="L80" s="115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</row>
    <row r="81" spans="1:204" s="114" customFormat="1" x14ac:dyDescent="0.3">
      <c r="A81" s="116"/>
      <c r="B81" s="116"/>
      <c r="C81" s="116"/>
      <c r="D81" s="116"/>
      <c r="E81" s="116"/>
      <c r="F81" s="116"/>
      <c r="G81" s="116"/>
      <c r="H81" s="116"/>
      <c r="I81" s="116"/>
      <c r="J81" s="178"/>
      <c r="L81" s="115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</row>
    <row r="82" spans="1:204" s="114" customFormat="1" x14ac:dyDescent="0.3">
      <c r="A82" s="116"/>
      <c r="B82" s="116"/>
      <c r="C82" s="116"/>
      <c r="D82" s="116"/>
      <c r="E82" s="116"/>
      <c r="F82" s="116"/>
      <c r="G82" s="116"/>
      <c r="H82" s="116"/>
      <c r="I82" s="116"/>
      <c r="J82" s="178"/>
      <c r="L82" s="115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</row>
    <row r="83" spans="1:204" s="114" customFormat="1" x14ac:dyDescent="0.3">
      <c r="A83" s="116"/>
      <c r="B83" s="116"/>
      <c r="C83" s="116"/>
      <c r="D83" s="116"/>
      <c r="E83" s="116"/>
      <c r="F83" s="116"/>
      <c r="G83" s="116"/>
      <c r="H83" s="116"/>
      <c r="I83" s="116"/>
      <c r="J83" s="178"/>
      <c r="L83" s="115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</row>
    <row r="84" spans="1:204" s="114" customFormat="1" x14ac:dyDescent="0.3">
      <c r="A84" s="116"/>
      <c r="B84" s="116"/>
      <c r="C84" s="116"/>
      <c r="D84" s="116"/>
      <c r="E84" s="116"/>
      <c r="F84" s="116"/>
      <c r="G84" s="116"/>
      <c r="H84" s="116"/>
      <c r="I84" s="116"/>
      <c r="J84" s="178"/>
      <c r="L84" s="115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  <c r="ES84" s="116"/>
      <c r="ET84" s="116"/>
      <c r="EU84" s="116"/>
      <c r="EV84" s="116"/>
      <c r="EW84" s="116"/>
      <c r="EX84" s="116"/>
      <c r="EY84" s="116"/>
      <c r="EZ84" s="116"/>
      <c r="FA84" s="116"/>
      <c r="FB84" s="116"/>
      <c r="FC84" s="116"/>
      <c r="FD84" s="116"/>
      <c r="FE84" s="116"/>
      <c r="FF84" s="116"/>
      <c r="FG84" s="116"/>
      <c r="FH84" s="116"/>
      <c r="FI84" s="116"/>
      <c r="FJ84" s="116"/>
      <c r="FK84" s="116"/>
      <c r="FL84" s="116"/>
      <c r="FM84" s="116"/>
      <c r="FN84" s="116"/>
      <c r="FO84" s="116"/>
      <c r="FP84" s="116"/>
      <c r="FQ84" s="116"/>
      <c r="FR84" s="116"/>
      <c r="FS84" s="116"/>
      <c r="FT84" s="116"/>
      <c r="FU84" s="116"/>
      <c r="FV84" s="116"/>
      <c r="FW84" s="116"/>
      <c r="FX84" s="116"/>
      <c r="FY84" s="116"/>
      <c r="FZ84" s="116"/>
      <c r="GA84" s="116"/>
      <c r="GB84" s="116"/>
      <c r="GC84" s="116"/>
      <c r="GD84" s="116"/>
      <c r="GE84" s="116"/>
      <c r="GF84" s="116"/>
      <c r="GG84" s="116"/>
      <c r="GH84" s="116"/>
      <c r="GI84" s="116"/>
      <c r="GJ84" s="116"/>
      <c r="GK84" s="116"/>
      <c r="GL84" s="116"/>
      <c r="GM84" s="116"/>
      <c r="GN84" s="116"/>
      <c r="GO84" s="116"/>
      <c r="GP84" s="116"/>
      <c r="GQ84" s="116"/>
      <c r="GR84" s="116"/>
      <c r="GS84" s="116"/>
    </row>
    <row r="85" spans="1:204" s="114" customFormat="1" x14ac:dyDescent="0.3">
      <c r="A85" s="116"/>
      <c r="B85" s="116"/>
      <c r="C85" s="116"/>
      <c r="D85" s="116"/>
      <c r="E85" s="116"/>
      <c r="F85" s="116"/>
      <c r="G85" s="116"/>
      <c r="H85" s="116"/>
      <c r="I85" s="116"/>
      <c r="J85" s="178"/>
      <c r="L85" s="115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6"/>
      <c r="EJ85" s="116"/>
      <c r="EK85" s="116"/>
      <c r="EL85" s="116"/>
      <c r="EM85" s="116"/>
      <c r="EN85" s="116"/>
      <c r="EO85" s="116"/>
      <c r="EP85" s="116"/>
      <c r="EQ85" s="116"/>
      <c r="ER85" s="116"/>
      <c r="ES85" s="116"/>
      <c r="ET85" s="116"/>
      <c r="EU85" s="116"/>
      <c r="EV85" s="116"/>
      <c r="EW85" s="116"/>
      <c r="EX85" s="116"/>
      <c r="EY85" s="116"/>
      <c r="EZ85" s="116"/>
      <c r="FA85" s="116"/>
      <c r="FB85" s="116"/>
      <c r="FC85" s="116"/>
      <c r="FD85" s="116"/>
      <c r="FE85" s="116"/>
      <c r="FF85" s="116"/>
      <c r="FG85" s="116"/>
      <c r="FH85" s="116"/>
      <c r="FI85" s="116"/>
      <c r="FJ85" s="116"/>
      <c r="FK85" s="116"/>
      <c r="FL85" s="116"/>
      <c r="FM85" s="116"/>
      <c r="FN85" s="116"/>
      <c r="FO85" s="116"/>
      <c r="FP85" s="116"/>
      <c r="FQ85" s="116"/>
      <c r="FR85" s="116"/>
      <c r="FS85" s="116"/>
      <c r="FT85" s="116"/>
      <c r="FU85" s="116"/>
      <c r="FV85" s="116"/>
      <c r="FW85" s="116"/>
      <c r="FX85" s="116"/>
      <c r="FY85" s="116"/>
      <c r="FZ85" s="116"/>
      <c r="GA85" s="116"/>
      <c r="GB85" s="116"/>
      <c r="GC85" s="116"/>
      <c r="GD85" s="116"/>
      <c r="GE85" s="116"/>
      <c r="GF85" s="116"/>
      <c r="GG85" s="116"/>
      <c r="GH85" s="116"/>
      <c r="GI85" s="116"/>
      <c r="GJ85" s="116"/>
      <c r="GK85" s="116"/>
      <c r="GL85" s="116"/>
      <c r="GM85" s="116"/>
      <c r="GN85" s="116"/>
      <c r="GO85" s="116"/>
      <c r="GP85" s="116"/>
      <c r="GQ85" s="116"/>
      <c r="GR85" s="116"/>
      <c r="GS85" s="116"/>
    </row>
    <row r="86" spans="1:204" s="114" customFormat="1" x14ac:dyDescent="0.3">
      <c r="A86" s="116"/>
      <c r="B86" s="116"/>
      <c r="C86" s="116"/>
      <c r="D86" s="116"/>
      <c r="E86" s="116"/>
      <c r="F86" s="116"/>
      <c r="G86" s="116"/>
      <c r="H86" s="116"/>
      <c r="I86" s="116"/>
      <c r="J86" s="178"/>
      <c r="K86" s="178"/>
      <c r="L86" s="178"/>
      <c r="M86" s="116"/>
      <c r="O86" s="115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/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/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  <c r="ES86" s="116"/>
      <c r="ET86" s="116"/>
      <c r="EU86" s="116"/>
      <c r="EV86" s="116"/>
      <c r="EW86" s="116"/>
      <c r="EX86" s="116"/>
      <c r="EY86" s="116"/>
      <c r="EZ86" s="116"/>
      <c r="FA86" s="116"/>
      <c r="FB86" s="116"/>
      <c r="FC86" s="116"/>
      <c r="FD86" s="116"/>
      <c r="FE86" s="116"/>
      <c r="FF86" s="116"/>
      <c r="FG86" s="116"/>
      <c r="FH86" s="116"/>
      <c r="FI86" s="116"/>
      <c r="FJ86" s="116"/>
      <c r="FK86" s="116"/>
      <c r="FL86" s="116"/>
      <c r="FM86" s="116"/>
      <c r="FN86" s="116"/>
      <c r="FO86" s="116"/>
      <c r="FP86" s="116"/>
      <c r="FQ86" s="116"/>
      <c r="FR86" s="116"/>
      <c r="FS86" s="116"/>
      <c r="FT86" s="116"/>
      <c r="FU86" s="116"/>
      <c r="FV86" s="116"/>
      <c r="FW86" s="116"/>
      <c r="FX86" s="116"/>
      <c r="FY86" s="116"/>
      <c r="FZ86" s="116"/>
      <c r="GA86" s="116"/>
      <c r="GB86" s="116"/>
      <c r="GC86" s="116"/>
      <c r="GD86" s="116"/>
      <c r="GE86" s="116"/>
      <c r="GF86" s="116"/>
      <c r="GG86" s="116"/>
      <c r="GH86" s="116"/>
      <c r="GI86" s="116"/>
      <c r="GJ86" s="116"/>
      <c r="GK86" s="116"/>
      <c r="GL86" s="116"/>
      <c r="GM86" s="116"/>
      <c r="GN86" s="116"/>
      <c r="GO86" s="116"/>
      <c r="GP86" s="116"/>
      <c r="GQ86" s="116"/>
      <c r="GR86" s="116"/>
      <c r="GS86" s="116"/>
      <c r="GT86" s="116"/>
      <c r="GU86" s="116"/>
      <c r="GV86" s="116"/>
    </row>
    <row r="87" spans="1:204" s="114" customFormat="1" x14ac:dyDescent="0.3">
      <c r="A87" s="116"/>
      <c r="B87" s="116"/>
      <c r="C87" s="116"/>
      <c r="D87" s="116"/>
      <c r="E87" s="116"/>
      <c r="F87" s="116"/>
      <c r="G87" s="116"/>
      <c r="H87" s="116"/>
      <c r="I87" s="116"/>
      <c r="J87" s="178"/>
      <c r="K87" s="178"/>
      <c r="L87" s="178"/>
      <c r="M87" s="116"/>
      <c r="O87" s="115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  <c r="DK87" s="116"/>
      <c r="DL87" s="116"/>
      <c r="DM87" s="116"/>
      <c r="DN87" s="116"/>
      <c r="DO87" s="116"/>
      <c r="DP87" s="116"/>
      <c r="DQ87" s="116"/>
      <c r="DR87" s="116"/>
      <c r="DS87" s="116"/>
      <c r="DT87" s="116"/>
      <c r="DU87" s="116"/>
      <c r="DV87" s="116"/>
      <c r="DW87" s="116"/>
      <c r="DX87" s="116"/>
      <c r="DY87" s="116"/>
      <c r="DZ87" s="116"/>
      <c r="EA87" s="116"/>
      <c r="EB87" s="116"/>
      <c r="EC87" s="116"/>
      <c r="ED87" s="116"/>
      <c r="EE87" s="116"/>
      <c r="EF87" s="116"/>
      <c r="EG87" s="116"/>
      <c r="EH87" s="116"/>
      <c r="EI87" s="116"/>
      <c r="EJ87" s="116"/>
      <c r="EK87" s="116"/>
      <c r="EL87" s="116"/>
      <c r="EM87" s="116"/>
      <c r="EN87" s="116"/>
      <c r="EO87" s="116"/>
      <c r="EP87" s="116"/>
      <c r="EQ87" s="116"/>
      <c r="ER87" s="116"/>
      <c r="ES87" s="116"/>
      <c r="ET87" s="116"/>
      <c r="EU87" s="116"/>
      <c r="EV87" s="116"/>
      <c r="EW87" s="116"/>
      <c r="EX87" s="116"/>
      <c r="EY87" s="116"/>
      <c r="EZ87" s="116"/>
      <c r="FA87" s="116"/>
      <c r="FB87" s="116"/>
      <c r="FC87" s="116"/>
      <c r="FD87" s="116"/>
      <c r="FE87" s="116"/>
      <c r="FF87" s="116"/>
      <c r="FG87" s="116"/>
      <c r="FH87" s="116"/>
      <c r="FI87" s="116"/>
      <c r="FJ87" s="116"/>
      <c r="FK87" s="116"/>
      <c r="FL87" s="116"/>
      <c r="FM87" s="116"/>
      <c r="FN87" s="116"/>
      <c r="FO87" s="116"/>
      <c r="FP87" s="116"/>
      <c r="FQ87" s="116"/>
      <c r="FR87" s="116"/>
      <c r="FS87" s="116"/>
      <c r="FT87" s="116"/>
      <c r="FU87" s="116"/>
      <c r="FV87" s="116"/>
      <c r="FW87" s="116"/>
      <c r="FX87" s="116"/>
      <c r="FY87" s="116"/>
      <c r="FZ87" s="116"/>
      <c r="GA87" s="116"/>
      <c r="GB87" s="116"/>
      <c r="GC87" s="116"/>
      <c r="GD87" s="116"/>
      <c r="GE87" s="116"/>
      <c r="GF87" s="116"/>
      <c r="GG87" s="116"/>
      <c r="GH87" s="116"/>
      <c r="GI87" s="116"/>
      <c r="GJ87" s="116"/>
      <c r="GK87" s="116"/>
      <c r="GL87" s="116"/>
      <c r="GM87" s="116"/>
      <c r="GN87" s="116"/>
      <c r="GO87" s="116"/>
      <c r="GP87" s="116"/>
      <c r="GQ87" s="116"/>
      <c r="GR87" s="116"/>
      <c r="GS87" s="116"/>
      <c r="GT87" s="116"/>
      <c r="GU87" s="116"/>
      <c r="GV87" s="116"/>
    </row>
    <row r="88" spans="1:204" s="114" customFormat="1" x14ac:dyDescent="0.3">
      <c r="A88" s="116"/>
      <c r="B88" s="116"/>
      <c r="C88" s="116"/>
      <c r="D88" s="116"/>
      <c r="E88" s="116"/>
      <c r="F88" s="116"/>
      <c r="G88" s="116"/>
      <c r="H88" s="116"/>
      <c r="I88" s="116"/>
      <c r="J88" s="178"/>
      <c r="K88" s="178"/>
      <c r="L88" s="178"/>
      <c r="M88" s="116"/>
      <c r="O88" s="115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6"/>
      <c r="DT88" s="116"/>
      <c r="DU88" s="116"/>
      <c r="DV88" s="116"/>
      <c r="DW88" s="116"/>
      <c r="DX88" s="116"/>
      <c r="DY88" s="116"/>
      <c r="DZ88" s="116"/>
      <c r="EA88" s="116"/>
      <c r="EB88" s="116"/>
      <c r="EC88" s="116"/>
      <c r="ED88" s="116"/>
      <c r="EE88" s="116"/>
      <c r="EF88" s="116"/>
      <c r="EG88" s="116"/>
      <c r="EH88" s="116"/>
      <c r="EI88" s="116"/>
      <c r="EJ88" s="116"/>
      <c r="EK88" s="116"/>
      <c r="EL88" s="116"/>
      <c r="EM88" s="116"/>
      <c r="EN88" s="116"/>
      <c r="EO88" s="116"/>
      <c r="EP88" s="116"/>
      <c r="EQ88" s="116"/>
      <c r="ER88" s="116"/>
      <c r="ES88" s="116"/>
      <c r="ET88" s="116"/>
      <c r="EU88" s="116"/>
      <c r="EV88" s="116"/>
      <c r="EW88" s="116"/>
      <c r="EX88" s="116"/>
      <c r="EY88" s="116"/>
      <c r="EZ88" s="116"/>
      <c r="FA88" s="116"/>
      <c r="FB88" s="116"/>
      <c r="FC88" s="116"/>
      <c r="FD88" s="116"/>
      <c r="FE88" s="116"/>
      <c r="FF88" s="116"/>
      <c r="FG88" s="116"/>
      <c r="FH88" s="116"/>
      <c r="FI88" s="116"/>
      <c r="FJ88" s="116"/>
      <c r="FK88" s="116"/>
      <c r="FL88" s="116"/>
      <c r="FM88" s="116"/>
      <c r="FN88" s="116"/>
      <c r="FO88" s="116"/>
      <c r="FP88" s="116"/>
      <c r="FQ88" s="116"/>
      <c r="FR88" s="116"/>
      <c r="FS88" s="116"/>
      <c r="FT88" s="116"/>
      <c r="FU88" s="116"/>
      <c r="FV88" s="116"/>
      <c r="FW88" s="116"/>
      <c r="FX88" s="116"/>
      <c r="FY88" s="116"/>
      <c r="FZ88" s="116"/>
      <c r="GA88" s="116"/>
      <c r="GB88" s="116"/>
      <c r="GC88" s="116"/>
      <c r="GD88" s="116"/>
      <c r="GE88" s="116"/>
      <c r="GF88" s="116"/>
      <c r="GG88" s="116"/>
      <c r="GH88" s="116"/>
      <c r="GI88" s="116"/>
      <c r="GJ88" s="116"/>
      <c r="GK88" s="116"/>
      <c r="GL88" s="116"/>
      <c r="GM88" s="116"/>
      <c r="GN88" s="116"/>
      <c r="GO88" s="116"/>
      <c r="GP88" s="116"/>
      <c r="GQ88" s="116"/>
      <c r="GR88" s="116"/>
      <c r="GS88" s="116"/>
      <c r="GT88" s="116"/>
      <c r="GU88" s="116"/>
      <c r="GV88" s="116"/>
    </row>
    <row r="89" spans="1:204" s="114" customFormat="1" x14ac:dyDescent="0.3">
      <c r="A89" s="116"/>
      <c r="B89" s="116"/>
      <c r="C89" s="116"/>
      <c r="D89" s="116"/>
      <c r="E89" s="116"/>
      <c r="F89" s="116"/>
      <c r="G89" s="116"/>
      <c r="H89" s="116"/>
      <c r="I89" s="116"/>
      <c r="J89" s="178"/>
      <c r="K89" s="178"/>
      <c r="L89" s="178"/>
      <c r="M89" s="116"/>
      <c r="O89" s="115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  <c r="DK89" s="116"/>
      <c r="DL89" s="116"/>
      <c r="DM89" s="116"/>
      <c r="DN89" s="116"/>
      <c r="DO89" s="116"/>
      <c r="DP89" s="116"/>
      <c r="DQ89" s="116"/>
      <c r="DR89" s="116"/>
      <c r="DS89" s="116"/>
      <c r="DT89" s="116"/>
      <c r="DU89" s="116"/>
      <c r="DV89" s="116"/>
      <c r="DW89" s="116"/>
      <c r="DX89" s="116"/>
      <c r="DY89" s="116"/>
      <c r="DZ89" s="116"/>
      <c r="EA89" s="116"/>
      <c r="EB89" s="116"/>
      <c r="EC89" s="116"/>
      <c r="ED89" s="116"/>
      <c r="EE89" s="116"/>
      <c r="EF89" s="116"/>
      <c r="EG89" s="116"/>
      <c r="EH89" s="116"/>
      <c r="EI89" s="116"/>
      <c r="EJ89" s="116"/>
      <c r="EK89" s="116"/>
      <c r="EL89" s="116"/>
      <c r="EM89" s="116"/>
      <c r="EN89" s="116"/>
      <c r="EO89" s="116"/>
      <c r="EP89" s="116"/>
      <c r="EQ89" s="116"/>
      <c r="ER89" s="116"/>
      <c r="ES89" s="116"/>
      <c r="ET89" s="116"/>
      <c r="EU89" s="116"/>
      <c r="EV89" s="116"/>
      <c r="EW89" s="116"/>
      <c r="EX89" s="116"/>
      <c r="EY89" s="116"/>
      <c r="EZ89" s="116"/>
      <c r="FA89" s="116"/>
      <c r="FB89" s="116"/>
      <c r="FC89" s="116"/>
      <c r="FD89" s="116"/>
      <c r="FE89" s="116"/>
      <c r="FF89" s="116"/>
      <c r="FG89" s="116"/>
      <c r="FH89" s="116"/>
      <c r="FI89" s="116"/>
      <c r="FJ89" s="116"/>
      <c r="FK89" s="116"/>
      <c r="FL89" s="116"/>
      <c r="FM89" s="116"/>
      <c r="FN89" s="116"/>
      <c r="FO89" s="116"/>
      <c r="FP89" s="116"/>
      <c r="FQ89" s="116"/>
      <c r="FR89" s="116"/>
      <c r="FS89" s="116"/>
      <c r="FT89" s="116"/>
      <c r="FU89" s="116"/>
      <c r="FV89" s="116"/>
      <c r="FW89" s="116"/>
      <c r="FX89" s="116"/>
      <c r="FY89" s="116"/>
      <c r="FZ89" s="116"/>
      <c r="GA89" s="116"/>
      <c r="GB89" s="116"/>
      <c r="GC89" s="116"/>
      <c r="GD89" s="116"/>
      <c r="GE89" s="116"/>
      <c r="GF89" s="116"/>
      <c r="GG89" s="116"/>
      <c r="GH89" s="116"/>
      <c r="GI89" s="116"/>
      <c r="GJ89" s="116"/>
      <c r="GK89" s="116"/>
      <c r="GL89" s="116"/>
      <c r="GM89" s="116"/>
      <c r="GN89" s="116"/>
      <c r="GO89" s="116"/>
      <c r="GP89" s="116"/>
      <c r="GQ89" s="116"/>
      <c r="GR89" s="116"/>
      <c r="GS89" s="116"/>
      <c r="GT89" s="116"/>
      <c r="GU89" s="116"/>
      <c r="GV89" s="116"/>
    </row>
    <row r="90" spans="1:204" x14ac:dyDescent="0.3">
      <c r="A90" s="116"/>
      <c r="B90" s="116"/>
      <c r="C90" s="116"/>
    </row>
    <row r="91" spans="1:204" x14ac:dyDescent="0.3">
      <c r="A91" s="116"/>
      <c r="B91" s="116"/>
      <c r="C91" s="116"/>
    </row>
    <row r="92" spans="1:204" x14ac:dyDescent="0.3">
      <c r="A92" s="116"/>
      <c r="B92" s="116"/>
      <c r="C92" s="116"/>
    </row>
    <row r="93" spans="1:204" x14ac:dyDescent="0.3">
      <c r="A93" s="116"/>
      <c r="B93" s="116"/>
      <c r="C93" s="116"/>
    </row>
    <row r="94" spans="1:204" x14ac:dyDescent="0.3">
      <c r="A94" s="116"/>
      <c r="B94" s="116"/>
      <c r="C94" s="116"/>
    </row>
    <row r="95" spans="1:204" x14ac:dyDescent="0.3">
      <c r="A95" s="116"/>
      <c r="B95" s="116"/>
      <c r="C95" s="116"/>
    </row>
    <row r="96" spans="1:204" x14ac:dyDescent="0.3">
      <c r="A96" s="116"/>
      <c r="B96" s="116"/>
      <c r="C96" s="116"/>
    </row>
    <row r="97" spans="1:3" x14ac:dyDescent="0.3">
      <c r="A97" s="116"/>
      <c r="B97" s="116"/>
      <c r="C97" s="116"/>
    </row>
    <row r="98" spans="1:3" x14ac:dyDescent="0.3">
      <c r="A98" s="116"/>
      <c r="B98" s="116"/>
      <c r="C98" s="116"/>
    </row>
    <row r="99" spans="1:3" x14ac:dyDescent="0.3">
      <c r="A99" s="116"/>
      <c r="B99" s="116"/>
      <c r="C99" s="116"/>
    </row>
    <row r="100" spans="1:3" x14ac:dyDescent="0.3">
      <c r="A100" s="116"/>
      <c r="B100" s="116"/>
      <c r="C100" s="116"/>
    </row>
    <row r="101" spans="1:3" x14ac:dyDescent="0.3">
      <c r="A101" s="116"/>
      <c r="B101" s="116"/>
      <c r="C101" s="116"/>
    </row>
    <row r="102" spans="1:3" x14ac:dyDescent="0.3">
      <c r="A102" s="116"/>
      <c r="B102" s="116"/>
      <c r="C102" s="116"/>
    </row>
    <row r="103" spans="1:3" x14ac:dyDescent="0.3">
      <c r="A103" s="116"/>
      <c r="B103" s="116"/>
      <c r="C103" s="116"/>
    </row>
    <row r="104" spans="1:3" x14ac:dyDescent="0.3">
      <c r="A104" s="116"/>
      <c r="B104" s="116"/>
      <c r="C104" s="116"/>
    </row>
    <row r="105" spans="1:3" x14ac:dyDescent="0.3">
      <c r="A105" s="116"/>
      <c r="B105" s="116"/>
      <c r="C105" s="116"/>
    </row>
    <row r="106" spans="1:3" x14ac:dyDescent="0.3">
      <c r="A106" s="116"/>
      <c r="B106" s="116"/>
      <c r="C106" s="116"/>
    </row>
    <row r="107" spans="1:3" x14ac:dyDescent="0.3">
      <c r="A107" s="116"/>
      <c r="B107" s="116"/>
      <c r="C107" s="116"/>
    </row>
    <row r="108" spans="1:3" x14ac:dyDescent="0.3">
      <c r="A108" s="116"/>
      <c r="B108" s="116"/>
      <c r="C108" s="116"/>
    </row>
    <row r="109" spans="1:3" x14ac:dyDescent="0.3">
      <c r="A109" s="116"/>
      <c r="B109" s="116"/>
      <c r="C109" s="116"/>
    </row>
    <row r="110" spans="1:3" x14ac:dyDescent="0.3">
      <c r="A110" s="116"/>
      <c r="B110" s="116"/>
      <c r="C110" s="116"/>
    </row>
    <row r="111" spans="1:3" x14ac:dyDescent="0.3">
      <c r="A111" s="116"/>
      <c r="B111" s="116"/>
      <c r="C111" s="116"/>
    </row>
    <row r="112" spans="1:3" x14ac:dyDescent="0.3">
      <c r="A112" s="116"/>
      <c r="B112" s="116"/>
      <c r="C112" s="116"/>
    </row>
    <row r="113" spans="1:3" x14ac:dyDescent="0.3">
      <c r="A113" s="116"/>
      <c r="B113" s="116"/>
      <c r="C113" s="116"/>
    </row>
    <row r="114" spans="1:3" x14ac:dyDescent="0.3">
      <c r="A114" s="116"/>
      <c r="B114" s="116"/>
      <c r="C114" s="116"/>
    </row>
    <row r="115" spans="1:3" x14ac:dyDescent="0.3">
      <c r="A115" s="116"/>
      <c r="B115" s="116"/>
      <c r="C115" s="116"/>
    </row>
    <row r="116" spans="1:3" x14ac:dyDescent="0.3">
      <c r="A116" s="116"/>
      <c r="B116" s="116"/>
      <c r="C116" s="116"/>
    </row>
    <row r="117" spans="1:3" x14ac:dyDescent="0.3">
      <c r="A117" s="116"/>
      <c r="B117" s="116"/>
      <c r="C117" s="116"/>
    </row>
    <row r="118" spans="1:3" x14ac:dyDescent="0.3">
      <c r="A118" s="116"/>
      <c r="B118" s="116"/>
      <c r="C118" s="116"/>
    </row>
    <row r="119" spans="1:3" x14ac:dyDescent="0.3">
      <c r="A119" s="116"/>
      <c r="B119" s="116"/>
      <c r="C119" s="116"/>
    </row>
    <row r="120" spans="1:3" x14ac:dyDescent="0.3">
      <c r="A120" s="116"/>
      <c r="B120" s="116"/>
      <c r="C120" s="116"/>
    </row>
    <row r="121" spans="1:3" x14ac:dyDescent="0.3">
      <c r="A121" s="116"/>
      <c r="B121" s="116"/>
      <c r="C121" s="116"/>
    </row>
    <row r="122" spans="1:3" x14ac:dyDescent="0.3">
      <c r="A122" s="116"/>
      <c r="B122" s="116"/>
      <c r="C122" s="116"/>
    </row>
    <row r="123" spans="1:3" x14ac:dyDescent="0.3">
      <c r="A123" s="116"/>
      <c r="B123" s="116"/>
      <c r="C123" s="116"/>
    </row>
    <row r="124" spans="1:3" x14ac:dyDescent="0.3">
      <c r="A124" s="116"/>
      <c r="B124" s="116"/>
      <c r="C124" s="116"/>
    </row>
    <row r="125" spans="1:3" x14ac:dyDescent="0.3">
      <c r="A125" s="116"/>
      <c r="B125" s="116"/>
      <c r="C125" s="116"/>
    </row>
    <row r="126" spans="1:3" x14ac:dyDescent="0.3">
      <c r="A126" s="116"/>
      <c r="B126" s="116"/>
      <c r="C126" s="116"/>
    </row>
    <row r="127" spans="1:3" x14ac:dyDescent="0.3">
      <c r="A127" s="116"/>
      <c r="B127" s="116"/>
      <c r="C127" s="116"/>
    </row>
    <row r="128" spans="1:3" x14ac:dyDescent="0.3">
      <c r="A128" s="116"/>
      <c r="B128" s="116"/>
      <c r="C128" s="116"/>
    </row>
    <row r="129" spans="1:3" x14ac:dyDescent="0.3">
      <c r="A129" s="116"/>
      <c r="B129" s="116"/>
      <c r="C129" s="116"/>
    </row>
    <row r="130" spans="1:3" x14ac:dyDescent="0.3">
      <c r="A130" s="116"/>
      <c r="B130" s="116"/>
      <c r="C130" s="116"/>
    </row>
    <row r="131" spans="1:3" x14ac:dyDescent="0.3">
      <c r="A131" s="116"/>
      <c r="B131" s="116"/>
      <c r="C131" s="116"/>
    </row>
    <row r="132" spans="1:3" x14ac:dyDescent="0.3">
      <c r="A132" s="116"/>
      <c r="B132" s="116"/>
      <c r="C132" s="116"/>
    </row>
    <row r="133" spans="1:3" x14ac:dyDescent="0.3">
      <c r="A133" s="116"/>
      <c r="B133" s="116"/>
      <c r="C133" s="116"/>
    </row>
    <row r="134" spans="1:3" x14ac:dyDescent="0.3">
      <c r="A134" s="116"/>
      <c r="B134" s="116"/>
      <c r="C134" s="116"/>
    </row>
    <row r="135" spans="1:3" x14ac:dyDescent="0.3">
      <c r="A135" s="116"/>
      <c r="B135" s="116"/>
      <c r="C135" s="116"/>
    </row>
    <row r="136" spans="1:3" x14ac:dyDescent="0.3">
      <c r="A136" s="116"/>
      <c r="B136" s="116"/>
      <c r="C136" s="116"/>
    </row>
    <row r="137" spans="1:3" x14ac:dyDescent="0.3">
      <c r="A137" s="116"/>
      <c r="B137" s="116"/>
      <c r="C137" s="116"/>
    </row>
    <row r="138" spans="1:3" x14ac:dyDescent="0.3">
      <c r="A138" s="116"/>
      <c r="B138" s="116"/>
      <c r="C138" s="116"/>
    </row>
    <row r="139" spans="1:3" x14ac:dyDescent="0.3">
      <c r="A139" s="116"/>
      <c r="B139" s="116"/>
      <c r="C139" s="116"/>
    </row>
    <row r="140" spans="1:3" x14ac:dyDescent="0.3">
      <c r="A140" s="116"/>
      <c r="B140" s="116"/>
      <c r="C140" s="116"/>
    </row>
    <row r="141" spans="1:3" x14ac:dyDescent="0.3">
      <c r="A141" s="116"/>
      <c r="B141" s="116"/>
      <c r="C141" s="116"/>
    </row>
    <row r="142" spans="1:3" x14ac:dyDescent="0.3">
      <c r="A142" s="116"/>
      <c r="B142" s="116"/>
      <c r="C142" s="116"/>
    </row>
    <row r="143" spans="1:3" x14ac:dyDescent="0.3">
      <c r="A143" s="116"/>
      <c r="B143" s="116"/>
      <c r="C143" s="116"/>
    </row>
    <row r="144" spans="1:3" x14ac:dyDescent="0.3">
      <c r="A144" s="116"/>
      <c r="B144" s="116"/>
      <c r="C144" s="116"/>
    </row>
    <row r="145" spans="1:3" x14ac:dyDescent="0.3">
      <c r="A145" s="116"/>
      <c r="B145" s="116"/>
      <c r="C145" s="116"/>
    </row>
    <row r="146" spans="1:3" x14ac:dyDescent="0.3">
      <c r="A146" s="116"/>
      <c r="B146" s="116"/>
      <c r="C146" s="116"/>
    </row>
    <row r="147" spans="1:3" x14ac:dyDescent="0.3">
      <c r="A147" s="116"/>
      <c r="B147" s="116"/>
      <c r="C147" s="116"/>
    </row>
    <row r="148" spans="1:3" x14ac:dyDescent="0.3">
      <c r="A148" s="116"/>
      <c r="B148" s="116"/>
      <c r="C148" s="116"/>
    </row>
    <row r="149" spans="1:3" x14ac:dyDescent="0.3">
      <c r="A149" s="116"/>
      <c r="B149" s="116"/>
      <c r="C149" s="116"/>
    </row>
    <row r="150" spans="1:3" x14ac:dyDescent="0.3">
      <c r="A150" s="116"/>
      <c r="B150" s="116"/>
      <c r="C150" s="116"/>
    </row>
    <row r="151" spans="1:3" x14ac:dyDescent="0.3">
      <c r="A151" s="116"/>
      <c r="B151" s="116"/>
      <c r="C151" s="116"/>
    </row>
    <row r="152" spans="1:3" x14ac:dyDescent="0.3">
      <c r="A152" s="116"/>
      <c r="B152" s="116"/>
      <c r="C152" s="116"/>
    </row>
    <row r="153" spans="1:3" x14ac:dyDescent="0.3">
      <c r="A153" s="116"/>
      <c r="B153" s="116"/>
      <c r="C153" s="116"/>
    </row>
    <row r="154" spans="1:3" x14ac:dyDescent="0.3">
      <c r="A154" s="116"/>
      <c r="B154" s="116"/>
      <c r="C154" s="116"/>
    </row>
    <row r="155" spans="1:3" x14ac:dyDescent="0.3">
      <c r="A155" s="116"/>
      <c r="B155" s="116"/>
      <c r="C155" s="116"/>
    </row>
    <row r="156" spans="1:3" x14ac:dyDescent="0.3">
      <c r="A156" s="116"/>
      <c r="B156" s="116"/>
      <c r="C156" s="116"/>
    </row>
    <row r="157" spans="1:3" x14ac:dyDescent="0.3">
      <c r="A157" s="116"/>
      <c r="B157" s="116"/>
      <c r="C157" s="116"/>
    </row>
    <row r="158" spans="1:3" x14ac:dyDescent="0.3">
      <c r="A158" s="116"/>
      <c r="B158" s="116"/>
      <c r="C158" s="116"/>
    </row>
    <row r="159" spans="1:3" x14ac:dyDescent="0.3">
      <c r="A159" s="116"/>
      <c r="B159" s="116"/>
      <c r="C159" s="116"/>
    </row>
    <row r="160" spans="1:3" x14ac:dyDescent="0.3">
      <c r="A160" s="116"/>
      <c r="B160" s="116"/>
      <c r="C160" s="116"/>
    </row>
    <row r="161" spans="1:3" x14ac:dyDescent="0.3">
      <c r="A161" s="116"/>
      <c r="B161" s="116"/>
      <c r="C161" s="116"/>
    </row>
    <row r="162" spans="1:3" x14ac:dyDescent="0.3">
      <c r="A162" s="116"/>
      <c r="B162" s="116"/>
      <c r="C162" s="116"/>
    </row>
    <row r="163" spans="1:3" x14ac:dyDescent="0.3">
      <c r="A163" s="116"/>
      <c r="B163" s="116"/>
      <c r="C163" s="116"/>
    </row>
    <row r="164" spans="1:3" x14ac:dyDescent="0.3">
      <c r="A164" s="116"/>
      <c r="B164" s="116"/>
      <c r="C164" s="116"/>
    </row>
    <row r="165" spans="1:3" x14ac:dyDescent="0.3">
      <c r="A165" s="116"/>
      <c r="B165" s="116"/>
      <c r="C165" s="116"/>
    </row>
    <row r="166" spans="1:3" x14ac:dyDescent="0.3">
      <c r="A166" s="116"/>
      <c r="B166" s="116"/>
      <c r="C166" s="116"/>
    </row>
    <row r="167" spans="1:3" x14ac:dyDescent="0.3">
      <c r="A167" s="116"/>
      <c r="B167" s="116"/>
      <c r="C167" s="116"/>
    </row>
    <row r="168" spans="1:3" x14ac:dyDescent="0.3">
      <c r="A168" s="116"/>
      <c r="B168" s="116"/>
      <c r="C168" s="116"/>
    </row>
    <row r="169" spans="1:3" x14ac:dyDescent="0.3">
      <c r="A169" s="116"/>
      <c r="B169" s="116"/>
      <c r="C169" s="116"/>
    </row>
    <row r="170" spans="1:3" x14ac:dyDescent="0.3">
      <c r="A170" s="116"/>
      <c r="B170" s="116"/>
      <c r="C170" s="116"/>
    </row>
    <row r="171" spans="1:3" x14ac:dyDescent="0.3">
      <c r="A171" s="116"/>
      <c r="B171" s="116"/>
      <c r="C171" s="116"/>
    </row>
    <row r="172" spans="1:3" x14ac:dyDescent="0.3">
      <c r="A172" s="116"/>
      <c r="B172" s="116"/>
      <c r="C172" s="116"/>
    </row>
    <row r="173" spans="1:3" x14ac:dyDescent="0.3">
      <c r="A173" s="116"/>
      <c r="B173" s="116"/>
      <c r="C173" s="116"/>
    </row>
    <row r="174" spans="1:3" x14ac:dyDescent="0.3">
      <c r="A174" s="116"/>
      <c r="B174" s="116"/>
      <c r="C174" s="116"/>
    </row>
    <row r="175" spans="1:3" x14ac:dyDescent="0.3">
      <c r="A175" s="116"/>
      <c r="B175" s="116"/>
      <c r="C175" s="116"/>
    </row>
    <row r="176" spans="1:3" x14ac:dyDescent="0.3">
      <c r="A176" s="116"/>
      <c r="B176" s="116"/>
      <c r="C176" s="116"/>
    </row>
    <row r="177" spans="1:3" x14ac:dyDescent="0.3">
      <c r="A177" s="116"/>
      <c r="B177" s="116"/>
      <c r="C177" s="116"/>
    </row>
    <row r="178" spans="1:3" x14ac:dyDescent="0.3">
      <c r="A178" s="116"/>
      <c r="B178" s="116"/>
      <c r="C178" s="116"/>
    </row>
    <row r="179" spans="1:3" x14ac:dyDescent="0.3">
      <c r="A179" s="116"/>
      <c r="B179" s="116"/>
      <c r="C179" s="116"/>
    </row>
    <row r="180" spans="1:3" x14ac:dyDescent="0.3">
      <c r="A180" s="116"/>
      <c r="B180" s="116"/>
      <c r="C180" s="116"/>
    </row>
    <row r="181" spans="1:3" x14ac:dyDescent="0.3">
      <c r="A181" s="116"/>
      <c r="B181" s="116"/>
      <c r="C181" s="116"/>
    </row>
    <row r="182" spans="1:3" x14ac:dyDescent="0.3">
      <c r="A182" s="116"/>
      <c r="B182" s="116"/>
      <c r="C182" s="116"/>
    </row>
    <row r="183" spans="1:3" x14ac:dyDescent="0.3">
      <c r="A183" s="116"/>
      <c r="B183" s="116"/>
      <c r="C183" s="116"/>
    </row>
    <row r="184" spans="1:3" x14ac:dyDescent="0.3">
      <c r="A184" s="116"/>
      <c r="B184" s="116"/>
      <c r="C184" s="116"/>
    </row>
    <row r="185" spans="1:3" x14ac:dyDescent="0.3">
      <c r="A185" s="116"/>
      <c r="B185" s="116"/>
      <c r="C185" s="116"/>
    </row>
    <row r="186" spans="1:3" x14ac:dyDescent="0.3">
      <c r="A186" s="116"/>
      <c r="B186" s="116"/>
      <c r="C186" s="116"/>
    </row>
    <row r="187" spans="1:3" x14ac:dyDescent="0.3">
      <c r="A187" s="116"/>
      <c r="B187" s="116"/>
      <c r="C187" s="116"/>
    </row>
    <row r="188" spans="1:3" x14ac:dyDescent="0.3">
      <c r="A188" s="116"/>
      <c r="B188" s="116"/>
      <c r="C188" s="116"/>
    </row>
    <row r="189" spans="1:3" x14ac:dyDescent="0.3">
      <c r="A189" s="116"/>
      <c r="B189" s="116"/>
      <c r="C189" s="116"/>
    </row>
    <row r="190" spans="1:3" x14ac:dyDescent="0.3">
      <c r="A190" s="116"/>
      <c r="B190" s="116"/>
      <c r="C190" s="116"/>
    </row>
    <row r="191" spans="1:3" x14ac:dyDescent="0.3">
      <c r="A191" s="116"/>
      <c r="B191" s="116"/>
      <c r="C191" s="116"/>
    </row>
    <row r="192" spans="1:3" x14ac:dyDescent="0.3">
      <c r="A192" s="116"/>
      <c r="B192" s="116"/>
      <c r="C192" s="116"/>
    </row>
    <row r="193" spans="1:3" x14ac:dyDescent="0.3">
      <c r="A193" s="116"/>
      <c r="B193" s="116"/>
      <c r="C193" s="116"/>
    </row>
    <row r="194" spans="1:3" x14ac:dyDescent="0.3">
      <c r="A194" s="116"/>
      <c r="B194" s="116"/>
      <c r="C194" s="116"/>
    </row>
    <row r="195" spans="1:3" x14ac:dyDescent="0.3">
      <c r="A195" s="116"/>
      <c r="B195" s="116"/>
      <c r="C195" s="116"/>
    </row>
    <row r="196" spans="1:3" x14ac:dyDescent="0.3">
      <c r="A196" s="116"/>
      <c r="B196" s="116"/>
      <c r="C196" s="116"/>
    </row>
    <row r="197" spans="1:3" x14ac:dyDescent="0.3">
      <c r="A197" s="116"/>
      <c r="B197" s="116"/>
      <c r="C197" s="116"/>
    </row>
    <row r="198" spans="1:3" x14ac:dyDescent="0.3">
      <c r="A198" s="116"/>
      <c r="B198" s="116"/>
      <c r="C198" s="116"/>
    </row>
    <row r="199" spans="1:3" x14ac:dyDescent="0.3">
      <c r="A199" s="116"/>
      <c r="B199" s="116"/>
      <c r="C199" s="116"/>
    </row>
    <row r="200" spans="1:3" x14ac:dyDescent="0.3">
      <c r="A200" s="116"/>
      <c r="B200" s="116"/>
      <c r="C200" s="116"/>
    </row>
    <row r="201" spans="1:3" x14ac:dyDescent="0.3">
      <c r="A201" s="116"/>
      <c r="B201" s="116"/>
      <c r="C201" s="116"/>
    </row>
    <row r="202" spans="1:3" x14ac:dyDescent="0.3">
      <c r="A202" s="116"/>
      <c r="B202" s="116"/>
      <c r="C202" s="116"/>
    </row>
    <row r="203" spans="1:3" x14ac:dyDescent="0.3">
      <c r="A203" s="116"/>
      <c r="B203" s="116"/>
      <c r="C203" s="116"/>
    </row>
    <row r="204" spans="1:3" x14ac:dyDescent="0.3">
      <c r="A204" s="116"/>
      <c r="B204" s="116"/>
      <c r="C204" s="116"/>
    </row>
    <row r="205" spans="1:3" x14ac:dyDescent="0.3">
      <c r="A205" s="116"/>
      <c r="B205" s="116"/>
      <c r="C205" s="116"/>
    </row>
    <row r="206" spans="1:3" x14ac:dyDescent="0.3">
      <c r="A206" s="116"/>
      <c r="B206" s="116"/>
      <c r="C206" s="116"/>
    </row>
    <row r="207" spans="1:3" x14ac:dyDescent="0.3">
      <c r="A207" s="116"/>
      <c r="B207" s="116"/>
      <c r="C207" s="116"/>
    </row>
    <row r="208" spans="1:3" x14ac:dyDescent="0.3">
      <c r="A208" s="116"/>
      <c r="B208" s="116"/>
      <c r="C208" s="116"/>
    </row>
    <row r="209" spans="1:3" x14ac:dyDescent="0.3">
      <c r="A209" s="116"/>
      <c r="B209" s="116"/>
      <c r="C209" s="116"/>
    </row>
    <row r="210" spans="1:3" x14ac:dyDescent="0.3">
      <c r="A210" s="116"/>
      <c r="B210" s="116"/>
      <c r="C210" s="116"/>
    </row>
    <row r="211" spans="1:3" x14ac:dyDescent="0.3">
      <c r="A211" s="116"/>
      <c r="B211" s="116"/>
      <c r="C211" s="116"/>
    </row>
    <row r="212" spans="1:3" x14ac:dyDescent="0.3">
      <c r="A212" s="116"/>
      <c r="B212" s="116"/>
      <c r="C212" s="116"/>
    </row>
    <row r="213" spans="1:3" x14ac:dyDescent="0.3">
      <c r="A213" s="116"/>
      <c r="B213" s="116"/>
      <c r="C213" s="116"/>
    </row>
    <row r="214" spans="1:3" x14ac:dyDescent="0.3">
      <c r="A214" s="116"/>
      <c r="B214" s="116"/>
      <c r="C214" s="116"/>
    </row>
    <row r="215" spans="1:3" x14ac:dyDescent="0.3">
      <c r="A215" s="116"/>
      <c r="B215" s="116"/>
      <c r="C215" s="116"/>
    </row>
    <row r="216" spans="1:3" x14ac:dyDescent="0.3">
      <c r="A216" s="116"/>
      <c r="B216" s="116"/>
      <c r="C216" s="116"/>
    </row>
    <row r="217" spans="1:3" x14ac:dyDescent="0.3">
      <c r="A217" s="116"/>
      <c r="B217" s="116"/>
      <c r="C217" s="116"/>
    </row>
    <row r="218" spans="1:3" x14ac:dyDescent="0.3">
      <c r="A218" s="116"/>
      <c r="B218" s="116"/>
      <c r="C218" s="116"/>
    </row>
    <row r="219" spans="1:3" x14ac:dyDescent="0.3">
      <c r="A219" s="116"/>
      <c r="B219" s="116"/>
      <c r="C219" s="116"/>
    </row>
    <row r="220" spans="1:3" x14ac:dyDescent="0.3">
      <c r="A220" s="116"/>
      <c r="B220" s="116"/>
      <c r="C220" s="116"/>
    </row>
    <row r="221" spans="1:3" x14ac:dyDescent="0.3">
      <c r="A221" s="116"/>
      <c r="B221" s="116"/>
      <c r="C221" s="116"/>
    </row>
    <row r="222" spans="1:3" x14ac:dyDescent="0.3">
      <c r="A222" s="116"/>
      <c r="B222" s="116"/>
      <c r="C222" s="116"/>
    </row>
    <row r="223" spans="1:3" x14ac:dyDescent="0.3">
      <c r="A223" s="116"/>
      <c r="B223" s="116"/>
      <c r="C223" s="116"/>
    </row>
    <row r="224" spans="1:3" x14ac:dyDescent="0.3">
      <c r="A224" s="116"/>
      <c r="B224" s="116"/>
      <c r="C224" s="116"/>
    </row>
    <row r="225" spans="1:3" x14ac:dyDescent="0.3">
      <c r="A225" s="116"/>
      <c r="B225" s="116"/>
      <c r="C225" s="116"/>
    </row>
    <row r="226" spans="1:3" x14ac:dyDescent="0.3">
      <c r="A226" s="116"/>
      <c r="B226" s="116"/>
      <c r="C226" s="116"/>
    </row>
    <row r="227" spans="1:3" x14ac:dyDescent="0.3">
      <c r="A227" s="116"/>
      <c r="B227" s="116"/>
      <c r="C227" s="116"/>
    </row>
    <row r="228" spans="1:3" x14ac:dyDescent="0.3">
      <c r="A228" s="116"/>
      <c r="B228" s="116"/>
      <c r="C228" s="116"/>
    </row>
    <row r="229" spans="1:3" x14ac:dyDescent="0.3">
      <c r="A229" s="116"/>
      <c r="B229" s="116"/>
      <c r="C229" s="116"/>
    </row>
    <row r="230" spans="1:3" x14ac:dyDescent="0.3">
      <c r="A230" s="116"/>
      <c r="B230" s="116"/>
      <c r="C230" s="116"/>
    </row>
    <row r="231" spans="1:3" x14ac:dyDescent="0.3">
      <c r="A231" s="116"/>
      <c r="B231" s="116"/>
      <c r="C231" s="116"/>
    </row>
  </sheetData>
  <mergeCells count="3">
    <mergeCell ref="D5:F5"/>
    <mergeCell ref="G5:I5"/>
    <mergeCell ref="L5:M5"/>
  </mergeCells>
  <printOptions gridLines="1"/>
  <pageMargins left="0.7" right="0.7" top="0.75" bottom="0.75" header="0.3" footer="0.3"/>
  <pageSetup paperSize="9" scale="53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30dc11-dd1f-49a3-9614-f15385c0e0de">E4YAEXDRNR3X-1221-50</_dlc_DocId>
    <_dlc_DocIdUrl xmlns="6630dc11-dd1f-49a3-9614-f15385c0e0de">
      <Url>http://192.168.0.254/mqs/KLQSDepartment/T160/_layouts/DocIdRedir.aspx?ID=E4YAEXDRNR3X-1221-50</Url>
      <Description>E4YAEXDRNR3X-1221-50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FB63B31518D4E83B190496C5735A0" ma:contentTypeVersion="0" ma:contentTypeDescription="Create a new document." ma:contentTypeScope="" ma:versionID="bd01fad67a6a92c0397dc2a7015de68d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61C8C-DDBC-4AB5-AB96-F4A25DA2065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6630dc11-dd1f-49a3-9614-f15385c0e0d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50CD342-5D2E-491E-A948-203339D54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7FD48-0EA2-4ABA-BD3C-D41C51AD241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42BC00C-C4D5-434A-ACD5-FE53CD6D06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Rainwater Goods</vt:lpstr>
      <vt:lpstr>Summary</vt:lpstr>
      <vt:lpstr>site mea</vt:lpstr>
      <vt:lpstr>VO 01</vt:lpstr>
      <vt:lpstr>'Rainwater Goods'!Print_Area</vt:lpstr>
      <vt:lpstr>'VO 01'!Print_Area</vt:lpstr>
      <vt:lpstr>'Rainwater Goods'!Print_Titles</vt:lpstr>
      <vt:lpstr>'VO 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 Chen Chen</dc:creator>
  <cp:lastModifiedBy>Ong Wan Min</cp:lastModifiedBy>
  <cp:lastPrinted>2015-09-07T07:51:18Z</cp:lastPrinted>
  <dcterms:created xsi:type="dcterms:W3CDTF">2015-09-03T08:14:37Z</dcterms:created>
  <dcterms:modified xsi:type="dcterms:W3CDTF">2016-12-31T06:23:42Z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12aebba0-8ad3-49cd-9521-ca290d7a6d20</vt:lpwstr>
  </property>
  <property fmtid="{D5CDD505-2E9C-101B-9397-08002B2CF9AE}" pid="3" name="ContentTypeId">
    <vt:lpwstr>0x01010097DFB63B31518D4E83B190496C5735A0</vt:lpwstr>
  </property>
</Properties>
</file>