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zel\Desktop\CYSA\01 Ceiling Work\VO to subcon\"/>
    </mc:Choice>
  </mc:AlternateContent>
  <bookViews>
    <workbookView xWindow="0" yWindow="0" windowWidth="28800" windowHeight="12435"/>
  </bookViews>
  <sheets>
    <sheet name="Sheet 1" sheetId="1" r:id="rId1"/>
  </sheets>
  <definedNames>
    <definedName name="_xlnm.Print_Area" localSheetId="0">'Sheet 1'!$A$1:$L$36</definedName>
    <definedName name="_xlnm.Print_Titles" localSheetId="0">'Sheet 1'!$2:$2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K24" i="1" s="1"/>
  <c r="L24" i="1" s="1"/>
  <c r="D24" i="1"/>
  <c r="F24" i="1" s="1"/>
  <c r="G22" i="1"/>
  <c r="I22" i="1" s="1"/>
  <c r="D22" i="1"/>
  <c r="F22" i="1" s="1"/>
  <c r="K17" i="1"/>
  <c r="L17" i="1" s="1"/>
  <c r="I17" i="1"/>
  <c r="K22" i="1" l="1"/>
  <c r="L22" i="1" s="1"/>
  <c r="I24" i="1"/>
  <c r="K32" i="1"/>
  <c r="L32" i="1" s="1"/>
  <c r="K26" i="1"/>
  <c r="L26" i="1" s="1"/>
  <c r="K20" i="1"/>
  <c r="L20" i="1" s="1"/>
  <c r="K11" i="1"/>
  <c r="L11" i="1" s="1"/>
  <c r="I32" i="1"/>
  <c r="I26" i="1"/>
  <c r="I20" i="1"/>
  <c r="I11" i="1"/>
  <c r="G30" i="1"/>
  <c r="K30" i="1" s="1"/>
  <c r="L30" i="1" s="1"/>
  <c r="G15" i="1"/>
  <c r="I15" i="1" s="1"/>
  <c r="G8" i="1"/>
  <c r="K8" i="1" s="1"/>
  <c r="L8" i="1" s="1"/>
  <c r="G6" i="1"/>
  <c r="I6" i="1" s="1"/>
  <c r="K6" i="1" l="1"/>
  <c r="L6" i="1" s="1"/>
  <c r="I8" i="1"/>
  <c r="K15" i="1"/>
  <c r="L15" i="1" s="1"/>
  <c r="I30" i="1"/>
  <c r="I36" i="1" l="1"/>
  <c r="D30" i="1"/>
  <c r="F30" i="1" s="1"/>
  <c r="F11" i="1"/>
  <c r="D15" i="1"/>
  <c r="F15" i="1" s="1"/>
  <c r="D8" i="1"/>
  <c r="F8" i="1" s="1"/>
  <c r="F6" i="1"/>
  <c r="F20" i="1"/>
  <c r="F36" i="1" l="1"/>
  <c r="L36" i="1" l="1"/>
</calcChain>
</file>

<file path=xl/sharedStrings.xml><?xml version="1.0" encoding="utf-8"?>
<sst xmlns="http://schemas.openxmlformats.org/spreadsheetml/2006/main" count="59" uniqueCount="45">
  <si>
    <t>Rate</t>
  </si>
  <si>
    <t>Amount</t>
  </si>
  <si>
    <t>A</t>
  </si>
  <si>
    <t>B</t>
  </si>
  <si>
    <t>C</t>
  </si>
  <si>
    <t>D</t>
  </si>
  <si>
    <t>E</t>
  </si>
  <si>
    <t>F</t>
  </si>
  <si>
    <t>G</t>
  </si>
  <si>
    <t>H</t>
  </si>
  <si>
    <t>LA Qty</t>
  </si>
  <si>
    <t>Revised Qty</t>
  </si>
  <si>
    <t>Nett Addition / Omission</t>
  </si>
  <si>
    <t>Item</t>
  </si>
  <si>
    <t>Description</t>
  </si>
  <si>
    <t>Unit</t>
  </si>
  <si>
    <t>Qty</t>
  </si>
  <si>
    <t>Horizontally to residential unit</t>
  </si>
  <si>
    <t>m2</t>
  </si>
  <si>
    <t>Horizontally to lift lobby</t>
  </si>
  <si>
    <t>m</t>
  </si>
  <si>
    <t>- To Level 24 to 29 (Lift lobby)</t>
  </si>
  <si>
    <t>Extra over to install L-Box box up system</t>
  </si>
  <si>
    <t>Horizontally to bathroom</t>
  </si>
  <si>
    <t>Total additional amount</t>
  </si>
  <si>
    <r>
      <rPr>
        <b/>
        <u/>
        <sz val="8"/>
        <rFont val="Times New Roman"/>
        <family val="1"/>
      </rPr>
      <t>CEILING FINISHES</t>
    </r>
  </si>
  <si>
    <r>
      <rPr>
        <b/>
        <u/>
        <sz val="8"/>
        <rFont val="Times New Roman"/>
        <family val="1"/>
      </rPr>
      <t>Suspended Ceiling Finishes</t>
    </r>
  </si>
  <si>
    <r>
      <rPr>
        <u/>
        <sz val="8"/>
        <rFont val="Times New Roman"/>
        <family val="1"/>
      </rPr>
      <t>USG boral suspended ceiling system (CLG-04)</t>
    </r>
  </si>
  <si>
    <t>J</t>
  </si>
  <si>
    <t>K</t>
  </si>
  <si>
    <t>Rate only</t>
  </si>
  <si>
    <t>L</t>
  </si>
  <si>
    <t>nos</t>
  </si>
  <si>
    <t>M</t>
  </si>
  <si>
    <t>Consultant Recommendation</t>
  </si>
  <si>
    <t>Subcon</t>
  </si>
  <si>
    <t>Subcon Rate</t>
  </si>
  <si>
    <t>Extra over to install shadowline stopping angle end (Size 20mm wide x 10mm high, exposed surface of metal to be flushed finished with 2 coats of USG Boral joint compound; all as per Architect's detail drawing</t>
  </si>
  <si>
    <t>Extra over to install control joint at every 2 meter center maximum</t>
  </si>
  <si>
    <t>Do extra over for curtain pelmet not exceeding 200mm x 200mm wide (exclude additional support for curtain track)</t>
  </si>
  <si>
    <t>Do extra over for U-box not exceeding 300mm x 300mm (lift lobby)</t>
  </si>
  <si>
    <t>Extra over for U-Box not exceeding 300x300mm + Special U-box 400mm x 50mm x 100mm</t>
  </si>
  <si>
    <t>Extra over for light through size not exceeding 200mm x 200mm wide</t>
  </si>
  <si>
    <t>Extra over for forming 600mm x 600mm ceiling access manhole</t>
  </si>
  <si>
    <t>USG boral suspended ceiling system (CLG-01)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</si>
</sst>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0"/>
      <color rgb="FF000000"/>
      <name val="Times New Roman"/>
      <charset val="204"/>
    </font>
    <font>
      <sz val="8"/>
      <color rgb="FF00000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8"/>
      <name val="Times New Roman"/>
      <family val="1"/>
    </font>
    <font>
      <u/>
      <sz val="8"/>
      <name val="Times New Roman"/>
      <family val="1"/>
    </font>
    <font>
      <sz val="10"/>
      <color rgb="FF000000"/>
      <name val="Times New Roman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vertical="top" wrapText="1"/>
    </xf>
    <xf numFmtId="1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 wrapText="1"/>
    </xf>
    <xf numFmtId="3" fontId="1" fillId="0" borderId="1" xfId="0" applyNumberFormat="1" applyFont="1" applyFill="1" applyBorder="1" applyAlignment="1">
      <alignment horizontal="center" vertical="top" shrinkToFit="1"/>
    </xf>
    <xf numFmtId="1" fontId="1" fillId="0" borderId="1" xfId="0" applyNumberFormat="1" applyFont="1" applyFill="1" applyBorder="1" applyAlignment="1">
      <alignment horizontal="center" vertical="top" shrinkToFit="1"/>
    </xf>
    <xf numFmtId="0" fontId="2" fillId="0" borderId="4" xfId="0" applyFont="1" applyFill="1" applyBorder="1" applyAlignment="1">
      <alignment horizontal="left" vertical="top" wrapText="1"/>
    </xf>
    <xf numFmtId="43" fontId="1" fillId="0" borderId="1" xfId="1" applyFont="1" applyFill="1" applyBorder="1" applyAlignment="1">
      <alignment horizontal="left" vertical="center" wrapText="1"/>
    </xf>
    <xf numFmtId="43" fontId="1" fillId="0" borderId="0" xfId="1" applyFont="1" applyFill="1" applyBorder="1" applyAlignment="1">
      <alignment horizontal="left" vertical="top"/>
    </xf>
    <xf numFmtId="43" fontId="1" fillId="0" borderId="1" xfId="1" applyFont="1" applyFill="1" applyBorder="1" applyAlignment="1">
      <alignment horizontal="left" wrapText="1"/>
    </xf>
    <xf numFmtId="43" fontId="1" fillId="0" borderId="1" xfId="1" applyFont="1" applyFill="1" applyBorder="1" applyAlignment="1">
      <alignment horizontal="right" vertical="top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10" xfId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43" fontId="1" fillId="0" borderId="3" xfId="1" applyFont="1" applyFill="1" applyBorder="1" applyAlignment="1">
      <alignment horizontal="left" vertical="center" wrapText="1"/>
    </xf>
    <xf numFmtId="43" fontId="1" fillId="0" borderId="3" xfId="1" applyFont="1" applyFill="1" applyBorder="1" applyAlignment="1">
      <alignment horizontal="right" vertical="top" shrinkToFit="1"/>
    </xf>
    <xf numFmtId="0" fontId="1" fillId="0" borderId="11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43" fontId="1" fillId="0" borderId="13" xfId="1" applyFont="1" applyFill="1" applyBorder="1" applyAlignment="1">
      <alignment horizontal="left" vertical="center" wrapText="1"/>
    </xf>
    <xf numFmtId="43" fontId="1" fillId="0" borderId="13" xfId="1" applyFont="1" applyFill="1" applyBorder="1" applyAlignment="1">
      <alignment horizontal="right" vertical="center" shrinkToFit="1"/>
    </xf>
    <xf numFmtId="4" fontId="1" fillId="0" borderId="13" xfId="0" applyNumberFormat="1" applyFont="1" applyFill="1" applyBorder="1" applyAlignment="1">
      <alignment horizontal="right" vertical="center" shrinkToFit="1"/>
    </xf>
    <xf numFmtId="43" fontId="1" fillId="0" borderId="14" xfId="1" applyFont="1" applyFill="1" applyBorder="1" applyAlignment="1">
      <alignment horizontal="right" vertical="center" shrinkToFit="1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15" xfId="0" applyFont="1" applyFill="1" applyBorder="1" applyAlignment="1">
      <alignment horizontal="center" vertical="top"/>
    </xf>
    <xf numFmtId="0" fontId="1" fillId="0" borderId="16" xfId="0" applyFont="1" applyFill="1" applyBorder="1" applyAlignment="1">
      <alignment horizontal="center" vertical="top"/>
    </xf>
    <xf numFmtId="0" fontId="1" fillId="0" borderId="17" xfId="0" applyFont="1" applyFill="1" applyBorder="1" applyAlignment="1">
      <alignment horizontal="center" vertical="top"/>
    </xf>
    <xf numFmtId="0" fontId="1" fillId="0" borderId="11" xfId="0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abSelected="1" view="pageBreakPreview" zoomScaleNormal="100" zoomScaleSheetLayoutView="100" workbookViewId="0">
      <selection activeCell="B8" sqref="B8"/>
    </sheetView>
  </sheetViews>
  <sheetFormatPr defaultRowHeight="11.25" x14ac:dyDescent="0.2"/>
  <cols>
    <col min="1" max="1" width="5.5" style="1" customWidth="1"/>
    <col min="2" max="2" width="42" style="1" customWidth="1"/>
    <col min="3" max="3" width="8.1640625" style="1" customWidth="1"/>
    <col min="4" max="4" width="11.83203125" style="1" customWidth="1"/>
    <col min="5" max="5" width="7.83203125" style="17" customWidth="1"/>
    <col min="6" max="6" width="11.5" style="17" bestFit="1" customWidth="1"/>
    <col min="7" max="9" width="11.5" style="17" customWidth="1"/>
    <col min="10" max="10" width="10.83203125" style="1" customWidth="1"/>
    <col min="11" max="11" width="14.33203125" style="1" customWidth="1"/>
    <col min="12" max="12" width="10.83203125" style="17" customWidth="1"/>
    <col min="13" max="13" width="9.33203125" style="2"/>
    <col min="14" max="16384" width="9.33203125" style="1"/>
  </cols>
  <sheetData>
    <row r="1" spans="1:18" ht="12.75" customHeight="1" x14ac:dyDescent="0.2">
      <c r="D1" s="38" t="s">
        <v>34</v>
      </c>
      <c r="E1" s="39"/>
      <c r="F1" s="40"/>
      <c r="G1" s="41" t="s">
        <v>35</v>
      </c>
      <c r="H1" s="42"/>
      <c r="I1" s="42"/>
      <c r="J1" s="42"/>
      <c r="K1" s="42"/>
      <c r="L1" s="43"/>
    </row>
    <row r="2" spans="1:18" s="3" customFormat="1" ht="22.5" x14ac:dyDescent="0.2">
      <c r="A2" s="22" t="s">
        <v>13</v>
      </c>
      <c r="B2" s="23" t="s">
        <v>14</v>
      </c>
      <c r="C2" s="23" t="s">
        <v>15</v>
      </c>
      <c r="D2" s="23" t="s">
        <v>16</v>
      </c>
      <c r="E2" s="24" t="s">
        <v>0</v>
      </c>
      <c r="F2" s="24" t="s">
        <v>1</v>
      </c>
      <c r="G2" s="23" t="s">
        <v>11</v>
      </c>
      <c r="H2" s="24" t="s">
        <v>36</v>
      </c>
      <c r="I2" s="25" t="s">
        <v>1</v>
      </c>
      <c r="J2" s="23" t="s">
        <v>10</v>
      </c>
      <c r="K2" s="23" t="s">
        <v>12</v>
      </c>
      <c r="L2" s="25" t="s">
        <v>1</v>
      </c>
    </row>
    <row r="3" spans="1:18" s="2" customFormat="1" x14ac:dyDescent="0.2">
      <c r="A3" s="26"/>
      <c r="B3" s="5" t="s">
        <v>25</v>
      </c>
      <c r="C3" s="20"/>
      <c r="D3" s="4"/>
      <c r="E3" s="16"/>
      <c r="F3" s="16"/>
      <c r="G3" s="4"/>
      <c r="H3" s="16"/>
      <c r="I3" s="27"/>
      <c r="J3" s="4"/>
      <c r="K3" s="4"/>
      <c r="L3" s="27"/>
      <c r="N3" s="1"/>
      <c r="O3" s="1"/>
      <c r="P3" s="1"/>
      <c r="Q3" s="1"/>
      <c r="R3" s="1"/>
    </row>
    <row r="4" spans="1:18" s="2" customFormat="1" x14ac:dyDescent="0.2">
      <c r="A4" s="26"/>
      <c r="B4" s="6" t="s">
        <v>26</v>
      </c>
      <c r="C4" s="20"/>
      <c r="D4" s="4"/>
      <c r="E4" s="16"/>
      <c r="F4" s="17"/>
      <c r="G4" s="7"/>
      <c r="H4" s="16"/>
      <c r="I4" s="28"/>
      <c r="J4" s="7"/>
      <c r="K4" s="4"/>
      <c r="L4" s="28"/>
      <c r="N4" s="1"/>
      <c r="O4" s="1"/>
      <c r="P4" s="1"/>
      <c r="Q4" s="1"/>
      <c r="R4" s="1"/>
    </row>
    <row r="5" spans="1:18" s="2" customFormat="1" x14ac:dyDescent="0.2">
      <c r="A5" s="29"/>
      <c r="B5" s="46" t="s">
        <v>44</v>
      </c>
      <c r="C5" s="21"/>
      <c r="D5" s="8"/>
      <c r="E5" s="18"/>
      <c r="F5" s="18"/>
      <c r="G5" s="10"/>
      <c r="H5" s="18"/>
      <c r="I5" s="28"/>
      <c r="J5" s="10"/>
      <c r="K5" s="8"/>
      <c r="L5" s="28"/>
      <c r="N5" s="1"/>
      <c r="O5" s="1"/>
      <c r="P5" s="1"/>
      <c r="Q5" s="1"/>
      <c r="R5" s="1"/>
    </row>
    <row r="6" spans="1:18" s="2" customFormat="1" x14ac:dyDescent="0.2">
      <c r="A6" s="30" t="s">
        <v>2</v>
      </c>
      <c r="B6" s="12" t="s">
        <v>17</v>
      </c>
      <c r="C6" s="11" t="s">
        <v>18</v>
      </c>
      <c r="D6" s="13">
        <v>4156</v>
      </c>
      <c r="E6" s="19">
        <v>50</v>
      </c>
      <c r="F6" s="19">
        <f>D6*E6</f>
        <v>207800</v>
      </c>
      <c r="G6" s="14">
        <f>3636+345</f>
        <v>3981</v>
      </c>
      <c r="H6" s="19">
        <v>42</v>
      </c>
      <c r="I6" s="28">
        <f>G6*H6</f>
        <v>167202</v>
      </c>
      <c r="J6" s="14">
        <v>4636</v>
      </c>
      <c r="K6" s="13">
        <f>G6-J6</f>
        <v>-655</v>
      </c>
      <c r="L6" s="28">
        <f>K6*H6</f>
        <v>-27510</v>
      </c>
      <c r="N6" s="1"/>
      <c r="O6" s="1"/>
      <c r="P6" s="1"/>
      <c r="Q6" s="1"/>
      <c r="R6" s="1"/>
    </row>
    <row r="7" spans="1:18" s="2" customFormat="1" x14ac:dyDescent="0.2">
      <c r="A7" s="26"/>
      <c r="B7" s="12"/>
      <c r="C7" s="11"/>
      <c r="D7" s="14"/>
      <c r="E7" s="19"/>
      <c r="F7" s="19"/>
      <c r="G7" s="14"/>
      <c r="H7" s="19"/>
      <c r="I7" s="28"/>
      <c r="J7" s="14"/>
      <c r="K7" s="14"/>
      <c r="L7" s="28"/>
      <c r="N7" s="1"/>
      <c r="O7" s="1"/>
      <c r="P7" s="1"/>
      <c r="Q7" s="1"/>
      <c r="R7" s="1"/>
    </row>
    <row r="8" spans="1:18" s="2" customFormat="1" x14ac:dyDescent="0.2">
      <c r="A8" s="30" t="s">
        <v>3</v>
      </c>
      <c r="B8" s="12" t="s">
        <v>19</v>
      </c>
      <c r="C8" s="11" t="s">
        <v>18</v>
      </c>
      <c r="D8" s="14">
        <f>786+164</f>
        <v>950</v>
      </c>
      <c r="E8" s="19">
        <v>50</v>
      </c>
      <c r="F8" s="19">
        <f>D8*E8</f>
        <v>47500</v>
      </c>
      <c r="G8" s="14">
        <f>758+155</f>
        <v>913</v>
      </c>
      <c r="H8" s="19">
        <v>42</v>
      </c>
      <c r="I8" s="28">
        <f t="shared" ref="I8" si="0">G8*H8</f>
        <v>38346</v>
      </c>
      <c r="J8" s="14">
        <v>960</v>
      </c>
      <c r="K8" s="13">
        <f>G8-J8</f>
        <v>-47</v>
      </c>
      <c r="L8" s="28">
        <f>K8*H8</f>
        <v>-1974</v>
      </c>
      <c r="N8" s="1"/>
      <c r="O8" s="1"/>
      <c r="P8" s="1"/>
      <c r="Q8" s="1"/>
      <c r="R8" s="1"/>
    </row>
    <row r="9" spans="1:18" s="2" customFormat="1" x14ac:dyDescent="0.2">
      <c r="A9" s="30"/>
      <c r="B9" s="12"/>
      <c r="C9" s="11"/>
      <c r="D9" s="14"/>
      <c r="E9" s="19"/>
      <c r="F9" s="19"/>
      <c r="G9" s="14"/>
      <c r="H9" s="19"/>
      <c r="I9" s="28"/>
      <c r="J9" s="14"/>
      <c r="K9" s="13"/>
      <c r="L9" s="28"/>
      <c r="N9" s="1"/>
      <c r="O9" s="1"/>
      <c r="P9" s="1"/>
      <c r="Q9" s="1"/>
      <c r="R9" s="1"/>
    </row>
    <row r="10" spans="1:18" s="2" customFormat="1" ht="56.25" x14ac:dyDescent="0.2">
      <c r="A10" s="30" t="s">
        <v>4</v>
      </c>
      <c r="B10" s="12" t="s">
        <v>37</v>
      </c>
      <c r="C10" s="20"/>
      <c r="D10" s="4"/>
      <c r="E10" s="16"/>
      <c r="F10" s="16"/>
      <c r="G10" s="7"/>
      <c r="H10" s="16"/>
      <c r="I10" s="28"/>
      <c r="J10" s="7"/>
      <c r="K10" s="4"/>
      <c r="L10" s="28"/>
      <c r="N10" s="1"/>
      <c r="O10" s="1"/>
      <c r="P10" s="1"/>
      <c r="Q10" s="1"/>
      <c r="R10" s="1"/>
    </row>
    <row r="11" spans="1:18" s="2" customFormat="1" x14ac:dyDescent="0.2">
      <c r="A11" s="26"/>
      <c r="B11" s="12" t="s">
        <v>21</v>
      </c>
      <c r="C11" s="11" t="s">
        <v>20</v>
      </c>
      <c r="D11" s="14">
        <v>236</v>
      </c>
      <c r="E11" s="19">
        <v>44</v>
      </c>
      <c r="F11" s="19">
        <f>D11*E11</f>
        <v>10384</v>
      </c>
      <c r="G11" s="14">
        <v>230</v>
      </c>
      <c r="H11" s="19">
        <v>20</v>
      </c>
      <c r="I11" s="28">
        <f>G11*H11</f>
        <v>4600</v>
      </c>
      <c r="J11" s="14">
        <v>0</v>
      </c>
      <c r="K11" s="13">
        <f>G11-J11</f>
        <v>230</v>
      </c>
      <c r="L11" s="28">
        <f>K11*H11</f>
        <v>4600</v>
      </c>
      <c r="N11" s="1"/>
      <c r="O11" s="1"/>
      <c r="P11" s="1"/>
      <c r="Q11" s="1"/>
      <c r="R11" s="1"/>
    </row>
    <row r="12" spans="1:18" s="2" customFormat="1" x14ac:dyDescent="0.2">
      <c r="A12" s="26"/>
      <c r="B12" s="12"/>
      <c r="C12" s="20"/>
      <c r="D12" s="14"/>
      <c r="E12" s="19"/>
      <c r="F12" s="19"/>
      <c r="G12" s="14"/>
      <c r="H12" s="19"/>
      <c r="I12" s="28"/>
      <c r="J12" s="14"/>
      <c r="K12" s="13"/>
      <c r="L12" s="28"/>
      <c r="N12" s="1"/>
      <c r="O12" s="1"/>
      <c r="P12" s="1"/>
      <c r="Q12" s="1"/>
      <c r="R12" s="1"/>
    </row>
    <row r="13" spans="1:18" s="2" customFormat="1" ht="22.5" x14ac:dyDescent="0.2">
      <c r="A13" s="26" t="s">
        <v>5</v>
      </c>
      <c r="B13" s="12" t="s">
        <v>38</v>
      </c>
      <c r="C13" s="20" t="s">
        <v>20</v>
      </c>
      <c r="D13" s="14"/>
      <c r="E13" s="19"/>
      <c r="F13" s="19"/>
      <c r="G13" s="14"/>
      <c r="H13" s="19">
        <v>28</v>
      </c>
      <c r="I13" s="28" t="s">
        <v>30</v>
      </c>
      <c r="J13" s="14"/>
      <c r="K13" s="13"/>
      <c r="L13" s="28" t="s">
        <v>30</v>
      </c>
      <c r="N13" s="1"/>
      <c r="O13" s="1"/>
      <c r="P13" s="1"/>
      <c r="Q13" s="1"/>
      <c r="R13" s="1"/>
    </row>
    <row r="14" spans="1:18" s="2" customFormat="1" x14ac:dyDescent="0.2">
      <c r="A14" s="26"/>
      <c r="B14" s="12"/>
      <c r="C14" s="20"/>
      <c r="D14" s="14"/>
      <c r="E14" s="19"/>
      <c r="F14" s="19"/>
      <c r="G14" s="14"/>
      <c r="H14" s="19"/>
      <c r="I14" s="28"/>
      <c r="J14" s="14"/>
      <c r="K14" s="13"/>
      <c r="L14" s="28"/>
      <c r="N14" s="1"/>
      <c r="O14" s="1"/>
      <c r="P14" s="1"/>
      <c r="Q14" s="1"/>
      <c r="R14" s="1"/>
    </row>
    <row r="15" spans="1:18" s="2" customFormat="1" x14ac:dyDescent="0.2">
      <c r="A15" s="30" t="s">
        <v>6</v>
      </c>
      <c r="B15" s="12" t="s">
        <v>22</v>
      </c>
      <c r="C15" s="11" t="s">
        <v>20</v>
      </c>
      <c r="D15" s="14">
        <f>733+60</f>
        <v>793</v>
      </c>
      <c r="E15" s="19">
        <v>66</v>
      </c>
      <c r="F15" s="19">
        <f>D15*E15</f>
        <v>52338</v>
      </c>
      <c r="G15" s="7">
        <f>733+48</f>
        <v>781</v>
      </c>
      <c r="H15" s="19">
        <v>49.2</v>
      </c>
      <c r="I15" s="28">
        <f t="shared" ref="I15" si="1">G15*H15</f>
        <v>38425.200000000004</v>
      </c>
      <c r="J15" s="7">
        <v>358</v>
      </c>
      <c r="K15" s="13">
        <f>G15-J15</f>
        <v>423</v>
      </c>
      <c r="L15" s="28">
        <f>K15*H15</f>
        <v>20811.600000000002</v>
      </c>
      <c r="N15" s="1"/>
      <c r="O15" s="1"/>
      <c r="P15" s="1"/>
      <c r="Q15" s="1"/>
      <c r="R15" s="1"/>
    </row>
    <row r="16" spans="1:18" s="2" customFormat="1" x14ac:dyDescent="0.2">
      <c r="A16" s="26"/>
      <c r="B16" s="12"/>
      <c r="C16" s="20"/>
      <c r="D16" s="14"/>
      <c r="E16" s="19"/>
      <c r="F16" s="19"/>
      <c r="G16" s="14"/>
      <c r="H16" s="19"/>
      <c r="I16" s="28"/>
      <c r="J16" s="14"/>
      <c r="K16" s="13"/>
      <c r="L16" s="28"/>
      <c r="N16" s="1"/>
      <c r="O16" s="1"/>
      <c r="P16" s="1"/>
      <c r="Q16" s="1"/>
      <c r="R16" s="1"/>
    </row>
    <row r="17" spans="1:18" s="2" customFormat="1" ht="33.75" x14ac:dyDescent="0.2">
      <c r="A17" s="26" t="s">
        <v>7</v>
      </c>
      <c r="B17" s="12" t="s">
        <v>39</v>
      </c>
      <c r="C17" s="20" t="s">
        <v>20</v>
      </c>
      <c r="D17" s="14"/>
      <c r="E17" s="19"/>
      <c r="F17" s="19"/>
      <c r="G17" s="14">
        <v>0</v>
      </c>
      <c r="H17" s="19">
        <v>59.1</v>
      </c>
      <c r="I17" s="28">
        <f>G17*H17</f>
        <v>0</v>
      </c>
      <c r="J17" s="14">
        <v>583</v>
      </c>
      <c r="K17" s="13">
        <f>G17-J17</f>
        <v>-583</v>
      </c>
      <c r="L17" s="28">
        <f>K17*H17</f>
        <v>-34455.300000000003</v>
      </c>
      <c r="N17" s="1"/>
      <c r="O17" s="1"/>
      <c r="P17" s="1"/>
      <c r="Q17" s="1"/>
      <c r="R17" s="1"/>
    </row>
    <row r="18" spans="1:18" s="2" customFormat="1" x14ac:dyDescent="0.2">
      <c r="A18" s="30"/>
      <c r="B18" s="12"/>
      <c r="C18" s="11"/>
      <c r="D18" s="14"/>
      <c r="E18" s="19"/>
      <c r="F18" s="19"/>
      <c r="G18" s="7"/>
      <c r="H18" s="19"/>
      <c r="I18" s="28"/>
      <c r="J18" s="7"/>
      <c r="K18" s="13"/>
      <c r="L18" s="28"/>
      <c r="N18" s="1"/>
      <c r="O18" s="1"/>
      <c r="P18" s="1"/>
      <c r="Q18" s="1"/>
      <c r="R18" s="1"/>
    </row>
    <row r="19" spans="1:18" s="2" customFormat="1" ht="22.5" x14ac:dyDescent="0.2">
      <c r="A19" s="30" t="s">
        <v>8</v>
      </c>
      <c r="B19" s="12" t="s">
        <v>40</v>
      </c>
      <c r="C19" s="20"/>
      <c r="D19" s="4"/>
      <c r="E19" s="16"/>
      <c r="F19" s="16"/>
      <c r="G19" s="7"/>
      <c r="H19" s="16"/>
      <c r="I19" s="28"/>
      <c r="J19" s="7"/>
      <c r="K19" s="4"/>
      <c r="L19" s="28"/>
      <c r="N19" s="1"/>
      <c r="O19" s="1"/>
      <c r="P19" s="1"/>
      <c r="Q19" s="1"/>
      <c r="R19" s="1"/>
    </row>
    <row r="20" spans="1:18" s="2" customFormat="1" x14ac:dyDescent="0.2">
      <c r="A20" s="26"/>
      <c r="B20" s="12" t="s">
        <v>21</v>
      </c>
      <c r="C20" s="11" t="s">
        <v>20</v>
      </c>
      <c r="D20" s="14">
        <v>118</v>
      </c>
      <c r="E20" s="19">
        <v>105</v>
      </c>
      <c r="F20" s="19">
        <f>D20*E20</f>
        <v>12390</v>
      </c>
      <c r="G20" s="14">
        <v>118</v>
      </c>
      <c r="H20" s="19">
        <v>85.3</v>
      </c>
      <c r="I20" s="28">
        <f>G20*H20</f>
        <v>10065.4</v>
      </c>
      <c r="J20" s="14">
        <v>583</v>
      </c>
      <c r="K20" s="13">
        <f>G20-J20</f>
        <v>-465</v>
      </c>
      <c r="L20" s="28">
        <f>K20*H20</f>
        <v>-39664.5</v>
      </c>
      <c r="N20" s="1"/>
      <c r="O20" s="1"/>
      <c r="P20" s="1"/>
      <c r="Q20" s="1"/>
      <c r="R20" s="1"/>
    </row>
    <row r="21" spans="1:18" s="2" customFormat="1" x14ac:dyDescent="0.2">
      <c r="A21" s="26"/>
      <c r="B21" s="12"/>
      <c r="C21" s="20"/>
      <c r="D21" s="14"/>
      <c r="E21" s="19"/>
      <c r="F21" s="19"/>
      <c r="G21" s="14"/>
      <c r="H21" s="19"/>
      <c r="I21" s="28"/>
      <c r="J21" s="14"/>
      <c r="K21" s="13"/>
      <c r="L21" s="28"/>
      <c r="N21" s="1"/>
      <c r="O21" s="1"/>
      <c r="P21" s="1"/>
      <c r="Q21" s="1"/>
      <c r="R21" s="1"/>
    </row>
    <row r="22" spans="1:18" s="2" customFormat="1" ht="22.5" x14ac:dyDescent="0.2">
      <c r="A22" s="30" t="s">
        <v>9</v>
      </c>
      <c r="B22" s="12" t="s">
        <v>41</v>
      </c>
      <c r="C22" s="11" t="s">
        <v>20</v>
      </c>
      <c r="D22" s="14">
        <f>492+78</f>
        <v>570</v>
      </c>
      <c r="E22" s="19">
        <v>255</v>
      </c>
      <c r="F22" s="19">
        <f>D22*E22</f>
        <v>145350</v>
      </c>
      <c r="G22" s="10">
        <f>480+48</f>
        <v>528</v>
      </c>
      <c r="H22" s="19">
        <v>185.8</v>
      </c>
      <c r="I22" s="28">
        <f t="shared" ref="I22" si="2">G22*H22</f>
        <v>98102.400000000009</v>
      </c>
      <c r="J22" s="10">
        <v>0</v>
      </c>
      <c r="K22" s="13">
        <f>G22-J22</f>
        <v>528</v>
      </c>
      <c r="L22" s="28">
        <f>K22*H22</f>
        <v>98102.400000000009</v>
      </c>
      <c r="N22" s="1"/>
      <c r="O22" s="1"/>
      <c r="P22" s="1"/>
      <c r="Q22" s="1"/>
      <c r="R22" s="1"/>
    </row>
    <row r="23" spans="1:18" s="2" customFormat="1" x14ac:dyDescent="0.2">
      <c r="A23" s="26"/>
      <c r="B23" s="12"/>
      <c r="C23" s="11"/>
      <c r="D23" s="14"/>
      <c r="E23" s="19"/>
      <c r="F23" s="19"/>
      <c r="G23" s="14"/>
      <c r="H23" s="19"/>
      <c r="I23" s="28"/>
      <c r="J23" s="14"/>
      <c r="K23" s="14"/>
      <c r="L23" s="28"/>
      <c r="N23" s="1"/>
      <c r="O23" s="1"/>
      <c r="P23" s="1"/>
      <c r="Q23" s="1"/>
      <c r="R23" s="1"/>
    </row>
    <row r="24" spans="1:18" s="2" customFormat="1" ht="22.5" x14ac:dyDescent="0.2">
      <c r="A24" s="30" t="s">
        <v>28</v>
      </c>
      <c r="B24" s="12" t="s">
        <v>42</v>
      </c>
      <c r="C24" s="11" t="s">
        <v>20</v>
      </c>
      <c r="D24" s="14">
        <f>240+103</f>
        <v>343</v>
      </c>
      <c r="E24" s="19">
        <v>75</v>
      </c>
      <c r="F24" s="19">
        <f>D24*E24</f>
        <v>25725</v>
      </c>
      <c r="G24" s="10">
        <f>240+50</f>
        <v>290</v>
      </c>
      <c r="H24" s="19">
        <v>59.1</v>
      </c>
      <c r="I24" s="28">
        <f t="shared" ref="I24" si="3">G24*H24</f>
        <v>17139</v>
      </c>
      <c r="J24" s="10">
        <v>0</v>
      </c>
      <c r="K24" s="13">
        <f>G24-J24</f>
        <v>290</v>
      </c>
      <c r="L24" s="28">
        <f>K24*H24</f>
        <v>17139</v>
      </c>
      <c r="N24" s="1"/>
      <c r="O24" s="1"/>
      <c r="P24" s="1"/>
      <c r="Q24" s="1"/>
      <c r="R24" s="1"/>
    </row>
    <row r="25" spans="1:18" s="2" customFormat="1" x14ac:dyDescent="0.2">
      <c r="A25" s="29"/>
      <c r="B25" s="12"/>
      <c r="C25" s="11"/>
      <c r="D25" s="14"/>
      <c r="E25" s="19"/>
      <c r="F25" s="19"/>
      <c r="G25" s="10"/>
      <c r="H25" s="19"/>
      <c r="I25" s="28"/>
      <c r="J25" s="10"/>
      <c r="K25" s="13"/>
      <c r="L25" s="28"/>
      <c r="N25" s="1"/>
      <c r="O25" s="1"/>
      <c r="P25" s="1"/>
      <c r="Q25" s="1"/>
      <c r="R25" s="1"/>
    </row>
    <row r="26" spans="1:18" ht="22.5" x14ac:dyDescent="0.2">
      <c r="A26" s="44" t="s">
        <v>29</v>
      </c>
      <c r="B26" s="12" t="s">
        <v>43</v>
      </c>
      <c r="C26" s="11" t="s">
        <v>32</v>
      </c>
      <c r="D26" s="14"/>
      <c r="E26" s="19"/>
      <c r="F26" s="19"/>
      <c r="G26" s="45"/>
      <c r="H26" s="19">
        <v>65</v>
      </c>
      <c r="I26" s="28">
        <f t="shared" ref="I26" si="4">G26*H26</f>
        <v>0</v>
      </c>
      <c r="J26" s="45">
        <v>72</v>
      </c>
      <c r="K26" s="13">
        <f>G26-J26</f>
        <v>-72</v>
      </c>
      <c r="L26" s="28">
        <f>K26*H26</f>
        <v>-4680</v>
      </c>
      <c r="M26" s="1"/>
    </row>
    <row r="27" spans="1:18" s="2" customFormat="1" x14ac:dyDescent="0.2">
      <c r="A27" s="29"/>
      <c r="B27" s="12"/>
      <c r="C27" s="11"/>
      <c r="D27" s="14"/>
      <c r="E27" s="19"/>
      <c r="F27" s="19"/>
      <c r="G27" s="10"/>
      <c r="H27" s="19"/>
      <c r="I27" s="28"/>
      <c r="J27" s="10"/>
      <c r="K27" s="13"/>
      <c r="L27" s="28"/>
      <c r="N27" s="1"/>
      <c r="O27" s="1"/>
      <c r="P27" s="1"/>
      <c r="Q27" s="1"/>
      <c r="R27" s="1"/>
    </row>
    <row r="28" spans="1:18" s="2" customFormat="1" x14ac:dyDescent="0.2">
      <c r="A28" s="26"/>
      <c r="B28" s="12"/>
      <c r="C28" s="11"/>
      <c r="D28" s="14"/>
      <c r="E28" s="19"/>
      <c r="F28" s="19"/>
      <c r="G28" s="14"/>
      <c r="H28" s="19"/>
      <c r="I28" s="28"/>
      <c r="J28" s="14"/>
      <c r="K28" s="14"/>
      <c r="L28" s="28"/>
      <c r="N28" s="1"/>
      <c r="O28" s="1"/>
      <c r="P28" s="1"/>
      <c r="Q28" s="1"/>
      <c r="R28" s="1"/>
    </row>
    <row r="29" spans="1:18" s="2" customFormat="1" x14ac:dyDescent="0.2">
      <c r="A29" s="29"/>
      <c r="B29" s="9" t="s">
        <v>27</v>
      </c>
      <c r="C29" s="21"/>
      <c r="D29" s="8"/>
      <c r="E29" s="18"/>
      <c r="F29" s="18"/>
      <c r="G29" s="10"/>
      <c r="H29" s="18"/>
      <c r="I29" s="28"/>
      <c r="J29" s="10"/>
      <c r="K29" s="8"/>
      <c r="L29" s="28"/>
      <c r="N29" s="1"/>
      <c r="O29" s="1"/>
      <c r="P29" s="1"/>
      <c r="Q29" s="1"/>
      <c r="R29" s="1"/>
    </row>
    <row r="30" spans="1:18" s="2" customFormat="1" x14ac:dyDescent="0.2">
      <c r="A30" s="30" t="s">
        <v>31</v>
      </c>
      <c r="B30" s="12" t="s">
        <v>23</v>
      </c>
      <c r="C30" s="11" t="s">
        <v>18</v>
      </c>
      <c r="D30" s="14">
        <f>560+145</f>
        <v>705</v>
      </c>
      <c r="E30" s="19">
        <v>56</v>
      </c>
      <c r="F30" s="19">
        <f>D30*E30</f>
        <v>39480</v>
      </c>
      <c r="G30" s="10">
        <f>560+140</f>
        <v>700</v>
      </c>
      <c r="H30" s="19">
        <v>46</v>
      </c>
      <c r="I30" s="28">
        <f t="shared" ref="I30" si="5">G30*H30</f>
        <v>32200</v>
      </c>
      <c r="J30" s="10">
        <v>740</v>
      </c>
      <c r="K30" s="13">
        <f>G30-J30</f>
        <v>-40</v>
      </c>
      <c r="L30" s="28">
        <f>K30*H30</f>
        <v>-1840</v>
      </c>
      <c r="N30" s="1"/>
      <c r="O30" s="1"/>
      <c r="P30" s="1"/>
      <c r="Q30" s="1"/>
      <c r="R30" s="1"/>
    </row>
    <row r="31" spans="1:18" s="2" customFormat="1" x14ac:dyDescent="0.2">
      <c r="A31" s="26"/>
      <c r="B31" s="12"/>
      <c r="C31" s="11"/>
      <c r="D31" s="14"/>
      <c r="E31" s="19"/>
      <c r="F31" s="19"/>
      <c r="G31" s="14"/>
      <c r="H31" s="19"/>
      <c r="I31" s="28"/>
      <c r="J31" s="14"/>
      <c r="K31" s="14"/>
      <c r="L31" s="28"/>
      <c r="N31" s="1"/>
      <c r="O31" s="1"/>
      <c r="P31" s="1"/>
      <c r="Q31" s="1"/>
      <c r="R31" s="1"/>
    </row>
    <row r="32" spans="1:18" ht="22.5" x14ac:dyDescent="0.2">
      <c r="A32" s="44" t="s">
        <v>33</v>
      </c>
      <c r="B32" s="12" t="s">
        <v>43</v>
      </c>
      <c r="C32" s="11" t="s">
        <v>32</v>
      </c>
      <c r="D32" s="14"/>
      <c r="E32" s="19"/>
      <c r="F32" s="19"/>
      <c r="G32" s="45"/>
      <c r="H32" s="19">
        <v>65</v>
      </c>
      <c r="I32" s="28">
        <f t="shared" ref="I32" si="6">G32*H32</f>
        <v>0</v>
      </c>
      <c r="J32" s="45">
        <v>47</v>
      </c>
      <c r="K32" s="13">
        <f>G32-J32</f>
        <v>-47</v>
      </c>
      <c r="L32" s="28">
        <f>K32*H32</f>
        <v>-3055</v>
      </c>
      <c r="M32" s="1"/>
    </row>
    <row r="33" spans="1:18" s="2" customFormat="1" x14ac:dyDescent="0.2">
      <c r="A33" s="29"/>
      <c r="B33" s="12"/>
      <c r="C33" s="11"/>
      <c r="D33" s="14"/>
      <c r="E33" s="19"/>
      <c r="F33" s="19"/>
      <c r="G33" s="10"/>
      <c r="H33" s="19"/>
      <c r="I33" s="28"/>
      <c r="J33" s="10"/>
      <c r="K33" s="13"/>
      <c r="L33" s="28"/>
      <c r="N33" s="1"/>
      <c r="O33" s="1"/>
      <c r="P33" s="1"/>
      <c r="Q33" s="1"/>
      <c r="R33" s="1"/>
    </row>
    <row r="34" spans="1:18" s="2" customFormat="1" x14ac:dyDescent="0.2">
      <c r="A34" s="26"/>
      <c r="B34" s="12"/>
      <c r="C34" s="11"/>
      <c r="D34" s="14"/>
      <c r="E34" s="19"/>
      <c r="F34" s="19"/>
      <c r="G34" s="14"/>
      <c r="H34" s="19"/>
      <c r="I34" s="28"/>
      <c r="J34" s="14"/>
      <c r="K34" s="14"/>
      <c r="L34" s="28"/>
      <c r="N34" s="1"/>
      <c r="O34" s="1"/>
      <c r="P34" s="1"/>
      <c r="Q34" s="1"/>
      <c r="R34" s="1"/>
    </row>
    <row r="35" spans="1:18" s="2" customFormat="1" x14ac:dyDescent="0.2">
      <c r="A35" s="26"/>
      <c r="B35" s="15"/>
      <c r="C35" s="11"/>
      <c r="D35" s="14"/>
      <c r="E35" s="19"/>
      <c r="F35" s="19"/>
      <c r="G35" s="14"/>
      <c r="H35" s="19"/>
      <c r="I35" s="28"/>
      <c r="J35" s="14"/>
      <c r="K35" s="14"/>
      <c r="L35" s="28"/>
      <c r="N35" s="1"/>
      <c r="O35" s="1"/>
      <c r="P35" s="1"/>
      <c r="Q35" s="1"/>
      <c r="R35" s="1"/>
    </row>
    <row r="36" spans="1:18" s="2" customFormat="1" x14ac:dyDescent="0.2">
      <c r="A36" s="31"/>
      <c r="B36" s="32" t="s">
        <v>24</v>
      </c>
      <c r="C36" s="33"/>
      <c r="D36" s="33"/>
      <c r="E36" s="34"/>
      <c r="F36" s="35">
        <f>SUM(F3:F35)</f>
        <v>540967</v>
      </c>
      <c r="G36" s="33"/>
      <c r="H36" s="34"/>
      <c r="I36" s="37">
        <f>SUM(I3:I35)</f>
        <v>406080</v>
      </c>
      <c r="J36" s="36"/>
      <c r="K36" s="33"/>
      <c r="L36" s="37">
        <f>SUM(L3:L35)</f>
        <v>27474.200000000012</v>
      </c>
    </row>
    <row r="37" spans="1:18" s="2" customFormat="1" x14ac:dyDescent="0.2">
      <c r="A37" s="1"/>
      <c r="B37" s="1"/>
      <c r="C37" s="1"/>
      <c r="D37" s="1"/>
      <c r="E37" s="17"/>
      <c r="F37" s="17"/>
      <c r="G37" s="17"/>
      <c r="H37" s="17"/>
      <c r="I37" s="17"/>
      <c r="J37" s="1"/>
      <c r="K37" s="1"/>
      <c r="L37" s="17"/>
      <c r="N37" s="1"/>
      <c r="O37" s="1"/>
      <c r="P37" s="1"/>
      <c r="Q37" s="1"/>
      <c r="R37" s="1"/>
    </row>
  </sheetData>
  <mergeCells count="2">
    <mergeCell ref="D1:F1"/>
    <mergeCell ref="G1:L1"/>
  </mergeCells>
  <pageMargins left="0.7" right="0.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 1</vt:lpstr>
      <vt:lpstr>'Sheet 1'!Print_Area</vt:lpstr>
      <vt:lpstr>'Sheet 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Teo Hazel</dc:creator>
  <cp:lastModifiedBy>Teo Hazel</cp:lastModifiedBy>
  <cp:lastPrinted>2022-06-29T09:53:46Z</cp:lastPrinted>
  <dcterms:created xsi:type="dcterms:W3CDTF">2022-06-27T09:32:32Z</dcterms:created>
  <dcterms:modified xsi:type="dcterms:W3CDTF">2022-07-01T01:43:33Z</dcterms:modified>
</cp:coreProperties>
</file>